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Elektroinstalace 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Elektroinstalace p...'!$C$126:$K$170</definedName>
    <definedName name="_xlnm.Print_Area" localSheetId="1">'SO01 - Elektroinstalace p...'!$C$4:$J$76,'SO01 - Elektroinstalace p...'!$C$82:$J$108,'SO01 - Elektroinstalace p...'!$C$114:$K$170</definedName>
    <definedName name="_xlnm.Print_Titles" localSheetId="1">'SO01 - Elektroinstalace p...'!$126:$126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70"/>
  <c r="BH170"/>
  <c r="BG170"/>
  <c r="BF170"/>
  <c r="T170"/>
  <c r="T169"/>
  <c r="R170"/>
  <c r="R169"/>
  <c r="P170"/>
  <c r="P169"/>
  <c r="BK170"/>
  <c r="BK169"/>
  <c r="J169"/>
  <c r="J170"/>
  <c r="BE170"/>
  <c r="J107"/>
  <c r="BI168"/>
  <c r="BH168"/>
  <c r="BG168"/>
  <c r="BF168"/>
  <c r="T168"/>
  <c r="T167"/>
  <c r="T166"/>
  <c r="R168"/>
  <c r="R167"/>
  <c r="R166"/>
  <c r="P168"/>
  <c r="P167"/>
  <c r="P166"/>
  <c r="BK168"/>
  <c r="BK167"/>
  <c r="J167"/>
  <c r="BK166"/>
  <c r="J166"/>
  <c r="J168"/>
  <c r="BE168"/>
  <c r="J106"/>
  <c r="J105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104"/>
  <c r="BI157"/>
  <c r="BH157"/>
  <c r="BG157"/>
  <c r="BF157"/>
  <c r="T157"/>
  <c r="R157"/>
  <c r="P157"/>
  <c r="BK157"/>
  <c r="J157"/>
  <c r="BE157"/>
  <c r="BI156"/>
  <c r="BH156"/>
  <c r="BG156"/>
  <c r="BF156"/>
  <c r="T156"/>
  <c r="T155"/>
  <c r="T154"/>
  <c r="R156"/>
  <c r="R155"/>
  <c r="R154"/>
  <c r="P156"/>
  <c r="P155"/>
  <c r="P154"/>
  <c r="BK156"/>
  <c r="BK155"/>
  <c r="J155"/>
  <c r="BK154"/>
  <c r="J154"/>
  <c r="J156"/>
  <c r="BE156"/>
  <c r="J103"/>
  <c r="J102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10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T133"/>
  <c r="R135"/>
  <c r="R134"/>
  <c r="R133"/>
  <c r="P135"/>
  <c r="P134"/>
  <c r="P133"/>
  <c r="BK135"/>
  <c r="BK134"/>
  <c r="J134"/>
  <c r="BK133"/>
  <c r="J133"/>
  <c r="J135"/>
  <c r="BE135"/>
  <c r="J100"/>
  <c r="J99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F37"/>
  <c i="1" r="BD95"/>
  <c i="2" r="BH130"/>
  <c r="F36"/>
  <c i="1" r="BC95"/>
  <c i="2" r="BG130"/>
  <c r="F35"/>
  <c i="1" r="BB95"/>
  <c i="2" r="BF130"/>
  <c r="J34"/>
  <c i="1" r="AW95"/>
  <c i="2" r="F34"/>
  <c i="1" r="BA95"/>
  <c i="2" r="T130"/>
  <c r="T129"/>
  <c r="T128"/>
  <c r="T127"/>
  <c r="R130"/>
  <c r="R129"/>
  <c r="R128"/>
  <c r="R127"/>
  <c r="P130"/>
  <c r="P129"/>
  <c r="P128"/>
  <c r="P127"/>
  <c i="1" r="AU95"/>
  <c i="2" r="BK130"/>
  <c r="BK129"/>
  <c r="J129"/>
  <c r="BK128"/>
  <c r="J128"/>
  <c r="BK127"/>
  <c r="J127"/>
  <c r="J96"/>
  <c r="J30"/>
  <c i="1" r="AG95"/>
  <c i="2" r="J130"/>
  <c r="BE130"/>
  <c r="J33"/>
  <c i="1" r="AV95"/>
  <c i="2" r="F33"/>
  <c i="1" r="AZ95"/>
  <c i="2" r="J98"/>
  <c r="J97"/>
  <c r="J124"/>
  <c r="J123"/>
  <c r="F121"/>
  <c r="E119"/>
  <c r="J92"/>
  <c r="J91"/>
  <c r="F89"/>
  <c r="E87"/>
  <c r="J39"/>
  <c r="J18"/>
  <c r="E18"/>
  <c r="F124"/>
  <c r="F92"/>
  <c r="J17"/>
  <c r="J15"/>
  <c r="E15"/>
  <c r="F123"/>
  <c r="F91"/>
  <c r="J14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<sst xmlns="http://schemas.openxmlformats.org/spreadsheetml/2006/main">
  <si>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</si>
  <si>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</si>
  <si>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</si>
  <si>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</si>
  <si>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</si>
  <si>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{fe1ab85a-4a3b-48f2-993b-99ab67237763}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</si>
  <si>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</si>
  <si>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</si>
  <si>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</si>
  <si>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</si>
  <si>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</si>
  <si>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</si>
  <si>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</si>
  <si>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</si>
  <si>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171819H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</si>
  <si>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</si>
  <si>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</si>
  <si>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Městská nemocnice v Odrách</t>
  </si>
  <si>
    <t>KSO:</t>
  </si>
  <si>
    <t>CC-CZ:</t>
  </si>
  <si>
    <t>Místo:</t>
  </si>
  <si>
    <t>Nadační č.1, Odry</t>
  </si>
  <si>
    <t>Datum:</t>
  </si>
  <si>
    <t>24. 5. 2019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</si>
  <si>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</si>
  <si>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</si>
  <si>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</si>
  <si>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</si>
  <si>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</si>
  <si>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</si>
  <si>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</si>
  <si>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David Horák</t>
  </si>
  <si>
    <t>True</t>
  </si>
  <si>
    <t>Zpracovatel:</t>
  </si>
  <si>
    <t>Ing. Jiří Horák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</si>
  <si>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</si>
  <si>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</si>
  <si>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</si>
  <si>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</si>
  <si>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</si>
  <si>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</si>
  <si>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</si>
  <si>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</si>
  <si>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</si>
  <si>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</si>
  <si>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</si>
  <si>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</si>
  <si>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</si>
  <si>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</si>
  <si>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</si>
  <si>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</si>
  <si>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</si>
  <si>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</si>
  <si>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</si>
  <si>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</si>
  <si>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</si>
  <si>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</si>
  <si>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</si>
  <si>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</si>
  <si>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</si>
  <si>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</si>
  <si>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</si>
  <si>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</si>
  <si>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</si>
  <si>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</si>
  <si>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</si>
  <si>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</si>
  <si>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</si>
  <si>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</si>
  <si>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</si>
  <si>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</si>
  <si>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</si>
  <si>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</si>
  <si>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</si>
  <si>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</si>
  <si>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</si>
  <si>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</si>
  <si>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</si>
  <si>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</si>
  <si>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</si>
  <si>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</si>
  <si>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</si>
  <si>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Elektroinstalace připojení požárních dveřích</t>
  </si>
  <si>
    <t>STA</t>
  </si>
  <si>
    <t>1</t>
  </si>
  <si>
    <t>{0f26dcff-9ba4-48e1-95e0-816ddf3f1a72}</t>
  </si>
  <si>
    <t>2</t>
  </si>
  <si>
    <t>KRYCÍ LIST SOUPISU PRACÍ</t>
  </si>
  <si>
    <t>Objekt:</t>
  </si>
  <si>
    <t>SO01 - Elektroinstalace připojení požárních dveřích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</si>
  <si>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</si>
  <si>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</si>
  <si>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</si>
  <si>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</si>
  <si>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</si>
  <si>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</si>
  <si>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</si>
  <si>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</si>
  <si>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</si>
  <si>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</si>
  <si>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</si>
  <si>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</si>
  <si>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</si>
  <si>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</si>
  <si>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</si>
  <si>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</si>
  <si>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</si>
  <si>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</si>
  <si>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</si>
  <si>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</si>
  <si>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</si>
  <si>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</si>
  <si>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</si>
  <si>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</si>
  <si>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</si>
  <si>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</si>
  <si>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</si>
  <si>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</si>
  <si>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</si>
  <si>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</si>
  <si>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</si>
  <si>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</si>
  <si>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</si>
  <si>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</si>
  <si>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4</t>
  </si>
  <si>
    <t>K</t>
  </si>
  <si>
    <t>973031616</t>
  </si>
  <si>
    <t>Vysekání kapes ve zdivu cihelném na MV nebo MVC pro špalíky do 100x100x50 mm</t>
  </si>
  <si>
    <t>kus</t>
  </si>
  <si>
    <t>CS ÚRS 2019 01</t>
  </si>
  <si>
    <t>604682717</t>
  </si>
  <si>
    <t>5</t>
  </si>
  <si>
    <t>M</t>
  </si>
  <si>
    <t>34571511</t>
  </si>
  <si>
    <t>krabice přístrojová instalační 500 V, D 69 mm x 30mm</t>
  </si>
  <si>
    <t>8</t>
  </si>
  <si>
    <t>-197447924</t>
  </si>
  <si>
    <t>12</t>
  </si>
  <si>
    <t>974031121</t>
  </si>
  <si>
    <t>Vysekání rýh ve zdivu cihelném hl do 30 mm š do 30 mm</t>
  </si>
  <si>
    <t>m</t>
  </si>
  <si>
    <t>-624591358</t>
  </si>
  <si>
    <t>PSV</t>
  </si>
  <si>
    <t>Práce a dodávky PSV</t>
  </si>
  <si>
    <t>741</t>
  </si>
  <si>
    <t>Elektroinstalace - silnoproud</t>
  </si>
  <si>
    <t>18</t>
  </si>
  <si>
    <t>741110041</t>
  </si>
  <si>
    <t>Montáž trubka plastová ohebná D přes 11 do 23 mm uložená pevně</t>
  </si>
  <si>
    <t>16</t>
  </si>
  <si>
    <t>-907859939</t>
  </si>
  <si>
    <t>19</t>
  </si>
  <si>
    <t>34571061</t>
  </si>
  <si>
    <t>trubka elektroinstalační ohebná z PVC (ČSN) 2313</t>
  </si>
  <si>
    <t>32</t>
  </si>
  <si>
    <t>-1151548963</t>
  </si>
  <si>
    <t>10</t>
  </si>
  <si>
    <t>741110511</t>
  </si>
  <si>
    <t>Montáž lišta a kanálek vkládací šířky do 60 mm s víčkem</t>
  </si>
  <si>
    <t>-658903826</t>
  </si>
  <si>
    <t>11</t>
  </si>
  <si>
    <t>34571011</t>
  </si>
  <si>
    <t>lišta elektroinstalační vkládací 24 x 22</t>
  </si>
  <si>
    <t>-1793531577</t>
  </si>
  <si>
    <t>741122015</t>
  </si>
  <si>
    <t>Montáž kabel Cu bez ukončení uložený pod omítku plný kulatý 3x1,5 mm2 (CYKY)</t>
  </si>
  <si>
    <t>-497925209</t>
  </si>
  <si>
    <t>PKB.711018</t>
  </si>
  <si>
    <t>CYKY-J 3x1,5</t>
  </si>
  <si>
    <t>km</t>
  </si>
  <si>
    <t>-510029952</t>
  </si>
  <si>
    <t>VV</t>
  </si>
  <si>
    <t>0,15*1,2 'Přepočtené koeficientem množství</t>
  </si>
  <si>
    <t>13</t>
  </si>
  <si>
    <t>741130001</t>
  </si>
  <si>
    <t>Ukončení vodič izolovaný do 2,5mm2 v rozváděči nebo na přístroji</t>
  </si>
  <si>
    <t>574078534</t>
  </si>
  <si>
    <t>3</t>
  </si>
  <si>
    <t>741310113</t>
  </si>
  <si>
    <t>Opětná montáž ovladač (polo)zapuštěný bezšroubové připojení 1/0S-zapínací se signální doutnavkou</t>
  </si>
  <si>
    <t>2133087308</t>
  </si>
  <si>
    <t>6</t>
  </si>
  <si>
    <t>741320105</t>
  </si>
  <si>
    <t>Montáž jistič jednopólový nn do 25 A ve skříni</t>
  </si>
  <si>
    <t>-795987748</t>
  </si>
  <si>
    <t>7</t>
  </si>
  <si>
    <t>35822107</t>
  </si>
  <si>
    <t>jistič 1pólový-charakteristika B 6A</t>
  </si>
  <si>
    <t>1245510425</t>
  </si>
  <si>
    <t>14</t>
  </si>
  <si>
    <t>741370034</t>
  </si>
  <si>
    <t>Opětná montáž svítidlo nástěnné přisazené 2 zdroje nouzové</t>
  </si>
  <si>
    <t>-1606127941</t>
  </si>
  <si>
    <t>30</t>
  </si>
  <si>
    <t>741370034.1</t>
  </si>
  <si>
    <t>Montáž svítidlo žárovkové bytové nástěnné přisazené 2 zdroje nouzové</t>
  </si>
  <si>
    <t>CS ÚRS 2018 01</t>
  </si>
  <si>
    <t>736686186</t>
  </si>
  <si>
    <t>31</t>
  </si>
  <si>
    <t>34838100</t>
  </si>
  <si>
    <t xml:space="preserve">Nástěnné  LED nouzové svítidlo s piktogramem,doba svitu na baterii min 1h, min. krytí IP20</t>
  </si>
  <si>
    <t>495164230</t>
  </si>
  <si>
    <t>20</t>
  </si>
  <si>
    <t>741810001</t>
  </si>
  <si>
    <t>Celková prohlídka elektrického rozvodu a zařízení do 100 000,- Kč</t>
  </si>
  <si>
    <t>1006841317</t>
  </si>
  <si>
    <t>742</t>
  </si>
  <si>
    <t>Elektroinstalace - slaboproud</t>
  </si>
  <si>
    <t>2455</t>
  </si>
  <si>
    <t xml:space="preserve">přepojení napájecího kabelu 3Cx2,5  nápojového automatu</t>
  </si>
  <si>
    <t>ks</t>
  </si>
  <si>
    <t>1617475161</t>
  </si>
  <si>
    <t>742230004</t>
  </si>
  <si>
    <t>Demontáž a opětná montáž vnitřní kamery</t>
  </si>
  <si>
    <t>644631963</t>
  </si>
  <si>
    <t>742320051</t>
  </si>
  <si>
    <t xml:space="preserve">Demontáž, opětná montáž s přesunutím  dveřního komunikačního tabla</t>
  </si>
  <si>
    <t>1785425153</t>
  </si>
  <si>
    <t>Práce a dodávky M</t>
  </si>
  <si>
    <t>22-M</t>
  </si>
  <si>
    <t>Montáže technologických zařízení pro dopravní stavby</t>
  </si>
  <si>
    <t>220280221</t>
  </si>
  <si>
    <t>Montáž kabely bytové uložené v trubkách nebo lištách SYKFY 5 x 2 x 0,5 mm</t>
  </si>
  <si>
    <t>64</t>
  </si>
  <si>
    <t>1661223324</t>
  </si>
  <si>
    <t>17</t>
  </si>
  <si>
    <t>10.048.908</t>
  </si>
  <si>
    <t>SYKFY 5x2x0,5</t>
  </si>
  <si>
    <t>256</t>
  </si>
  <si>
    <t>-979979690</t>
  </si>
  <si>
    <t>HZS</t>
  </si>
  <si>
    <t>Hodinové zúčtovací sazby</t>
  </si>
  <si>
    <t>27</t>
  </si>
  <si>
    <t>12458</t>
  </si>
  <si>
    <t>zához drážek, malování bílá barva</t>
  </si>
  <si>
    <t>sada</t>
  </si>
  <si>
    <t>512</t>
  </si>
  <si>
    <t>1683774391</t>
  </si>
  <si>
    <t>28</t>
  </si>
  <si>
    <t>1456</t>
  </si>
  <si>
    <t>likvidace sutě</t>
  </si>
  <si>
    <t>1656788858</t>
  </si>
  <si>
    <t>29</t>
  </si>
  <si>
    <t>5475</t>
  </si>
  <si>
    <t>úprava stávajícího rozvaděče pro osazení jističe 6A/1</t>
  </si>
  <si>
    <t>-897400757</t>
  </si>
  <si>
    <t>26</t>
  </si>
  <si>
    <t>54793</t>
  </si>
  <si>
    <t>dokumentace skutečného stavu</t>
  </si>
  <si>
    <t>2024811895</t>
  </si>
  <si>
    <t>HZS1291</t>
  </si>
  <si>
    <t>Uklid pracoviště</t>
  </si>
  <si>
    <t>hod</t>
  </si>
  <si>
    <t>-536423893</t>
  </si>
  <si>
    <t>22</t>
  </si>
  <si>
    <t>HZS2221xx</t>
  </si>
  <si>
    <t>Spolupráce s revizním technikem</t>
  </si>
  <si>
    <t>1365188618</t>
  </si>
  <si>
    <t>23</t>
  </si>
  <si>
    <t>HZS2222</t>
  </si>
  <si>
    <t>Komplexní vyzkoušení-oživení, nastavení regulace</t>
  </si>
  <si>
    <t>-1399276004</t>
  </si>
  <si>
    <t>VRN</t>
  </si>
  <si>
    <t>Vedlejší rozpočtové náklady</t>
  </si>
  <si>
    <t>VRN6</t>
  </si>
  <si>
    <t>Územní vlivy</t>
  </si>
  <si>
    <t>24</t>
  </si>
  <si>
    <t>065002000</t>
  </si>
  <si>
    <t>Mimostaveništní doprava materiálů</t>
  </si>
  <si>
    <t>1024</t>
  </si>
  <si>
    <t>-1151430750</t>
  </si>
  <si>
    <t>VRN8</t>
  </si>
  <si>
    <t>Přesun stavebních kapacit</t>
  </si>
  <si>
    <t>25</t>
  </si>
  <si>
    <t>081002000</t>
  </si>
  <si>
    <t>Doprava zaměstnanců</t>
  </si>
  <si>
    <t>253618508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</si>
</sst>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40</v>
      </c>
      <c r="E29" s="43"/>
      <c r="F29" s="29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51</v>
      </c>
      <c r="AI60" s="38"/>
      <c r="AJ60" s="38"/>
      <c r="AK60" s="38"/>
      <c r="AL60" s="38"/>
      <c r="AM60" s="57" t="s">
        <v>52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54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51</v>
      </c>
      <c r="AI75" s="38"/>
      <c r="AJ75" s="38"/>
      <c r="AK75" s="38"/>
      <c r="AL75" s="38"/>
      <c r="AM75" s="57" t="s">
        <v>52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13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171819H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16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Městská nemocnice v Odrách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>Nadační č.1, Odry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71" t="str">
        <f>IF(AN8= "","",AN8)</f>
        <v>24. 5. 2019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72" t="str">
        <f>IF(E17="","",E17)</f>
        <v>David Horák</v>
      </c>
      <c r="AN89" s="63"/>
      <c r="AO89" s="63"/>
      <c r="AP89" s="63"/>
      <c r="AQ89" s="36"/>
      <c r="AR89" s="40"/>
      <c r="AS89" s="73" t="s">
        <v>56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72" t="str">
        <f>IF(E20="","",E20)</f>
        <v>Ing. Jiří Horák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57</v>
      </c>
      <c r="D92" s="86"/>
      <c r="E92" s="86"/>
      <c r="F92" s="86"/>
      <c r="G92" s="86"/>
      <c r="H92" s="87"/>
      <c r="I92" s="88" t="s">
        <v>58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59</v>
      </c>
      <c r="AH92" s="86"/>
      <c r="AI92" s="86"/>
      <c r="AJ92" s="86"/>
      <c r="AK92" s="86"/>
      <c r="AL92" s="86"/>
      <c r="AM92" s="86"/>
      <c r="AN92" s="88" t="s">
        <v>60</v>
      </c>
      <c r="AO92" s="86"/>
      <c r="AP92" s="90"/>
      <c r="AQ92" s="91" t="s">
        <v>61</v>
      </c>
      <c r="AR92" s="40"/>
      <c r="AS92" s="92" t="s">
        <v>62</v>
      </c>
      <c r="AT92" s="93" t="s">
        <v>63</v>
      </c>
      <c r="AU92" s="93" t="s">
        <v>64</v>
      </c>
      <c r="AV92" s="93" t="s">
        <v>65</v>
      </c>
      <c r="AW92" s="93" t="s">
        <v>66</v>
      </c>
      <c r="AX92" s="93" t="s">
        <v>67</v>
      </c>
      <c r="AY92" s="93" t="s">
        <v>68</v>
      </c>
      <c r="AZ92" s="93" t="s">
        <v>69</v>
      </c>
      <c r="BA92" s="93" t="s">
        <v>70</v>
      </c>
      <c r="BB92" s="93" t="s">
        <v>71</v>
      </c>
      <c r="BC92" s="93" t="s">
        <v>72</v>
      </c>
      <c r="BD92" s="94" t="s">
        <v>73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74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0</v>
      </c>
      <c r="AU94" s="107">
        <f>ROUND(AU95,5)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0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S94" s="109" t="s">
        <v>75</v>
      </c>
      <c r="BT94" s="109" t="s">
        <v>76</v>
      </c>
      <c r="BU94" s="110" t="s">
        <v>77</v>
      </c>
      <c r="BV94" s="109" t="s">
        <v>78</v>
      </c>
      <c r="BW94" s="109" t="s">
        <v>5</v>
      </c>
      <c r="BX94" s="109" t="s">
        <v>79</v>
      </c>
      <c r="CL94" s="109" t="s">
        <v>1</v>
      </c>
    </row>
    <row r="95" s="6" customFormat="1" ht="27" customHeight="1">
      <c r="A95" s="111" t="s">
        <v>80</v>
      </c>
      <c r="B95" s="112"/>
      <c r="C95" s="113"/>
      <c r="D95" s="114" t="s">
        <v>81</v>
      </c>
      <c r="E95" s="114"/>
      <c r="F95" s="114"/>
      <c r="G95" s="114"/>
      <c r="H95" s="114"/>
      <c r="I95" s="115"/>
      <c r="J95" s="114" t="s">
        <v>82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'SO01 - Elektroinstalace p...'!J30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83</v>
      </c>
      <c r="AR95" s="118"/>
      <c r="AS95" s="119">
        <v>0</v>
      </c>
      <c r="AT95" s="120">
        <f>ROUND(SUM(AV95:AW95),2)</f>
        <v>0</v>
      </c>
      <c r="AU95" s="121">
        <f>'SO01 - Elektroinstalace p...'!P127</f>
        <v>0</v>
      </c>
      <c r="AV95" s="120">
        <f>'SO01 - Elektroinstalace p...'!J33</f>
        <v>0</v>
      </c>
      <c r="AW95" s="120">
        <f>'SO01 - Elektroinstalace p...'!J34</f>
        <v>0</v>
      </c>
      <c r="AX95" s="120">
        <f>'SO01 - Elektroinstalace p...'!J35</f>
        <v>0</v>
      </c>
      <c r="AY95" s="120">
        <f>'SO01 - Elektroinstalace p...'!J36</f>
        <v>0</v>
      </c>
      <c r="AZ95" s="120">
        <f>'SO01 - Elektroinstalace p...'!F33</f>
        <v>0</v>
      </c>
      <c r="BA95" s="120">
        <f>'SO01 - Elektroinstalace p...'!F34</f>
        <v>0</v>
      </c>
      <c r="BB95" s="120">
        <f>'SO01 - Elektroinstalace p...'!F35</f>
        <v>0</v>
      </c>
      <c r="BC95" s="120">
        <f>'SO01 - Elektroinstalace p...'!F36</f>
        <v>0</v>
      </c>
      <c r="BD95" s="122">
        <f>'SO01 - Elektroinstalace p...'!F37</f>
        <v>0</v>
      </c>
      <c r="BT95" s="123" t="s">
        <v>84</v>
      </c>
      <c r="BV95" s="123" t="s">
        <v>78</v>
      </c>
      <c r="BW95" s="123" t="s">
        <v>85</v>
      </c>
      <c r="BX95" s="123" t="s">
        <v>5</v>
      </c>
      <c r="CL95" s="123" t="s">
        <v>1</v>
      </c>
      <c r="CM95" s="123" t="s">
        <v>86</v>
      </c>
    </row>
    <row r="96" s="1" customFormat="1" ht="30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0"/>
    </row>
  </sheetData>
  <sheetProtection sheet="1" formatColumns="0" formatRows="0" objects="1" scenarios="1" spinCount="100000" saltValue="wTl5Q5bipRzxZzFfDOGfXuElrnHT3xe8BXhm6wK/oflulGSE6aal1ulA917NoiKVBCC3LmbSc0jTN/0+hX71Og==" hashValue="egui/6YdEqRMy5ybbSTFCVyNxy+sPvwZ965RNcCNkP38q1XzrAaJzLPHmt4FNYVL0haHY5feZIBcUCLdGqK0N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SO01 - Elektroinstalace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86</v>
      </c>
    </row>
    <row r="4" ht="24.96" customHeight="1">
      <c r="B4" s="17"/>
      <c r="D4" s="128" t="s">
        <v>87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Městská nemocnice v Odrách</v>
      </c>
      <c r="F7" s="130"/>
      <c r="G7" s="130"/>
      <c r="H7" s="130"/>
      <c r="L7" s="17"/>
    </row>
    <row r="8" s="1" customFormat="1" ht="12" customHeight="1">
      <c r="B8" s="40"/>
      <c r="D8" s="130" t="s">
        <v>88</v>
      </c>
      <c r="I8" s="132"/>
      <c r="L8" s="40"/>
    </row>
    <row r="9" s="1" customFormat="1" ht="36.96" customHeight="1">
      <c r="B9" s="40"/>
      <c r="E9" s="133" t="s">
        <v>89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</v>
      </c>
      <c r="I11" s="135" t="s">
        <v>19</v>
      </c>
      <c r="J11" s="134" t="s">
        <v>1</v>
      </c>
      <c r="L11" s="40"/>
    </row>
    <row r="12" s="1" customFormat="1" ht="12" customHeight="1">
      <c r="B12" s="40"/>
      <c r="D12" s="130" t="s">
        <v>20</v>
      </c>
      <c r="F12" s="134" t="s">
        <v>21</v>
      </c>
      <c r="I12" s="135" t="s">
        <v>22</v>
      </c>
      <c r="J12" s="136" t="str">
        <f>'Rekapitulace stavby'!AN8</f>
        <v>24. 5. 2019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24</v>
      </c>
      <c r="I14" s="135" t="s">
        <v>25</v>
      </c>
      <c r="J14" s="134" t="str">
        <f>IF('Rekapitulace stavby'!AN10="","",'Rekapitulace stavby'!AN10)</f>
        <v/>
      </c>
      <c r="L14" s="40"/>
    </row>
    <row r="15" s="1" customFormat="1" ht="18" customHeight="1">
      <c r="B15" s="40"/>
      <c r="E15" s="134" t="str">
        <f>IF('Rekapitulace stavby'!E11="","",'Rekapitulace stavby'!E11)</f>
        <v xml:space="preserve"> </v>
      </c>
      <c r="I15" s="135" t="s">
        <v>27</v>
      </c>
      <c r="J15" s="134" t="str">
        <f>IF('Rekapitulace stavby'!AN11="","",'Rekapitulace stavby'!AN11)</f>
        <v/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28</v>
      </c>
      <c r="I17" s="135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30</v>
      </c>
      <c r="I20" s="135" t="s">
        <v>25</v>
      </c>
      <c r="J20" s="134" t="s">
        <v>1</v>
      </c>
      <c r="L20" s="40"/>
    </row>
    <row r="21" s="1" customFormat="1" ht="18" customHeight="1">
      <c r="B21" s="40"/>
      <c r="E21" s="134" t="s">
        <v>31</v>
      </c>
      <c r="I21" s="135" t="s">
        <v>27</v>
      </c>
      <c r="J21" s="134" t="s">
        <v>1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33</v>
      </c>
      <c r="I23" s="135" t="s">
        <v>25</v>
      </c>
      <c r="J23" s="134" t="s">
        <v>1</v>
      </c>
      <c r="L23" s="40"/>
    </row>
    <row r="24" s="1" customFormat="1" ht="18" customHeight="1">
      <c r="B24" s="40"/>
      <c r="E24" s="134" t="s">
        <v>34</v>
      </c>
      <c r="I24" s="135" t="s">
        <v>27</v>
      </c>
      <c r="J24" s="134" t="s">
        <v>1</v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35</v>
      </c>
      <c r="I26" s="132"/>
      <c r="L26" s="40"/>
    </row>
    <row r="27" s="7" customFormat="1" ht="16.5" customHeight="1">
      <c r="B27" s="137"/>
      <c r="E27" s="138" t="s">
        <v>1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0"/>
      <c r="J29" s="75"/>
      <c r="K29" s="75"/>
      <c r="L29" s="40"/>
    </row>
    <row r="30" s="1" customFormat="1" ht="25.44" customHeight="1">
      <c r="B30" s="40"/>
      <c r="D30" s="141" t="s">
        <v>36</v>
      </c>
      <c r="I30" s="132"/>
      <c r="J30" s="142">
        <f>ROUND(J127,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0"/>
      <c r="J31" s="75"/>
      <c r="K31" s="75"/>
      <c r="L31" s="40"/>
    </row>
    <row r="32" s="1" customFormat="1" ht="14.4" customHeight="1">
      <c r="B32" s="40"/>
      <c r="F32" s="143" t="s">
        <v>38</v>
      </c>
      <c r="I32" s="144" t="s">
        <v>37</v>
      </c>
      <c r="J32" s="143" t="s">
        <v>39</v>
      </c>
      <c r="L32" s="40"/>
    </row>
    <row r="33" s="1" customFormat="1" ht="14.4" customHeight="1">
      <c r="B33" s="40"/>
      <c r="D33" s="145" t="s">
        <v>40</v>
      </c>
      <c r="E33" s="130" t="s">
        <v>41</v>
      </c>
      <c r="F33" s="146">
        <f>ROUND((SUM(BE127:BE170)),  2)</f>
        <v>0</v>
      </c>
      <c r="I33" s="147">
        <v>0.20999999999999999</v>
      </c>
      <c r="J33" s="146">
        <f>ROUND(((SUM(BE127:BE170))*I33),  2)</f>
        <v>0</v>
      </c>
      <c r="L33" s="40"/>
    </row>
    <row r="34" s="1" customFormat="1" ht="14.4" customHeight="1">
      <c r="B34" s="40"/>
      <c r="E34" s="130" t="s">
        <v>42</v>
      </c>
      <c r="F34" s="146">
        <f>ROUND((SUM(BF127:BF170)),  2)</f>
        <v>0</v>
      </c>
      <c r="I34" s="147">
        <v>0.14999999999999999</v>
      </c>
      <c r="J34" s="146">
        <f>ROUND(((SUM(BF127:BF170))*I34),  2)</f>
        <v>0</v>
      </c>
      <c r="L34" s="40"/>
    </row>
    <row r="35" hidden="1" s="1" customFormat="1" ht="14.4" customHeight="1">
      <c r="B35" s="40"/>
      <c r="E35" s="130" t="s">
        <v>43</v>
      </c>
      <c r="F35" s="146">
        <f>ROUND((SUM(BG127:BG170)),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44</v>
      </c>
      <c r="F36" s="146">
        <f>ROUND((SUM(BH127:BH170)),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45</v>
      </c>
      <c r="F37" s="146">
        <f>ROUND((SUM(BI127:BI170)),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46</v>
      </c>
      <c r="E39" s="150"/>
      <c r="F39" s="150"/>
      <c r="G39" s="151" t="s">
        <v>47</v>
      </c>
      <c r="H39" s="152" t="s">
        <v>48</v>
      </c>
      <c r="I39" s="153"/>
      <c r="J39" s="154">
        <f>SUM(J30:J37)</f>
        <v>0</v>
      </c>
      <c r="K39" s="155"/>
      <c r="L39" s="40"/>
    </row>
    <row r="40" s="1" customFormat="1" ht="14.4" customHeight="1">
      <c r="B40" s="40"/>
      <c r="I40" s="132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56" t="s">
        <v>49</v>
      </c>
      <c r="E50" s="157"/>
      <c r="F50" s="157"/>
      <c r="G50" s="156" t="s">
        <v>50</v>
      </c>
      <c r="H50" s="157"/>
      <c r="I50" s="158"/>
      <c r="J50" s="157"/>
      <c r="K50" s="157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59" t="s">
        <v>51</v>
      </c>
      <c r="E61" s="160"/>
      <c r="F61" s="161" t="s">
        <v>52</v>
      </c>
      <c r="G61" s="159" t="s">
        <v>51</v>
      </c>
      <c r="H61" s="160"/>
      <c r="I61" s="162"/>
      <c r="J61" s="163" t="s">
        <v>52</v>
      </c>
      <c r="K61" s="160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56" t="s">
        <v>53</v>
      </c>
      <c r="E65" s="157"/>
      <c r="F65" s="157"/>
      <c r="G65" s="156" t="s">
        <v>54</v>
      </c>
      <c r="H65" s="157"/>
      <c r="I65" s="158"/>
      <c r="J65" s="157"/>
      <c r="K65" s="157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59" t="s">
        <v>51</v>
      </c>
      <c r="E76" s="160"/>
      <c r="F76" s="161" t="s">
        <v>52</v>
      </c>
      <c r="G76" s="159" t="s">
        <v>51</v>
      </c>
      <c r="H76" s="160"/>
      <c r="I76" s="162"/>
      <c r="J76" s="163" t="s">
        <v>52</v>
      </c>
      <c r="K76" s="160"/>
      <c r="L76" s="40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0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0"/>
    </row>
    <row r="82" s="1" customFormat="1" ht="24.96" customHeight="1">
      <c r="B82" s="35"/>
      <c r="C82" s="20" t="s">
        <v>90</v>
      </c>
      <c r="D82" s="36"/>
      <c r="E82" s="36"/>
      <c r="F82" s="36"/>
      <c r="G82" s="36"/>
      <c r="H82" s="36"/>
      <c r="I82" s="132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2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2"/>
      <c r="J84" s="36"/>
      <c r="K84" s="36"/>
      <c r="L84" s="40"/>
    </row>
    <row r="85" s="1" customFormat="1" ht="16.5" customHeight="1">
      <c r="B85" s="35"/>
      <c r="C85" s="36"/>
      <c r="D85" s="36"/>
      <c r="E85" s="170" t="str">
        <f>E7</f>
        <v>Městská nemocnice v Odrách</v>
      </c>
      <c r="F85" s="29"/>
      <c r="G85" s="29"/>
      <c r="H85" s="29"/>
      <c r="I85" s="132"/>
      <c r="J85" s="36"/>
      <c r="K85" s="36"/>
      <c r="L85" s="40"/>
    </row>
    <row r="86" s="1" customFormat="1" ht="12" customHeight="1">
      <c r="B86" s="35"/>
      <c r="C86" s="29" t="s">
        <v>88</v>
      </c>
      <c r="D86" s="36"/>
      <c r="E86" s="36"/>
      <c r="F86" s="36"/>
      <c r="G86" s="36"/>
      <c r="H86" s="36"/>
      <c r="I86" s="132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SO01 - Elektroinstalace připojení požárních dveřích</v>
      </c>
      <c r="F87" s="36"/>
      <c r="G87" s="36"/>
      <c r="H87" s="36"/>
      <c r="I87" s="132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2"/>
      <c r="J88" s="36"/>
      <c r="K88" s="36"/>
      <c r="L88" s="40"/>
    </row>
    <row r="89" s="1" customFormat="1" ht="12" customHeight="1">
      <c r="B89" s="35"/>
      <c r="C89" s="29" t="s">
        <v>20</v>
      </c>
      <c r="D89" s="36"/>
      <c r="E89" s="36"/>
      <c r="F89" s="24" t="str">
        <f>F12</f>
        <v>Nadační č.1, Odry</v>
      </c>
      <c r="G89" s="36"/>
      <c r="H89" s="36"/>
      <c r="I89" s="135" t="s">
        <v>22</v>
      </c>
      <c r="J89" s="71" t="str">
        <f>IF(J12="","",J12)</f>
        <v>24. 5. 2019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2"/>
      <c r="J90" s="36"/>
      <c r="K90" s="36"/>
      <c r="L90" s="40"/>
    </row>
    <row r="91" s="1" customFormat="1" ht="15.15" customHeight="1">
      <c r="B91" s="35"/>
      <c r="C91" s="29" t="s">
        <v>24</v>
      </c>
      <c r="D91" s="36"/>
      <c r="E91" s="36"/>
      <c r="F91" s="24" t="str">
        <f>E15</f>
        <v xml:space="preserve"> </v>
      </c>
      <c r="G91" s="36"/>
      <c r="H91" s="36"/>
      <c r="I91" s="135" t="s">
        <v>30</v>
      </c>
      <c r="J91" s="33" t="str">
        <f>E21</f>
        <v>David Horák</v>
      </c>
      <c r="K91" s="36"/>
      <c r="L91" s="40"/>
    </row>
    <row r="92" s="1" customFormat="1" ht="15.15" customHeight="1">
      <c r="B92" s="35"/>
      <c r="C92" s="29" t="s">
        <v>28</v>
      </c>
      <c r="D92" s="36"/>
      <c r="E92" s="36"/>
      <c r="F92" s="24" t="str">
        <f>IF(E18="","",E18)</f>
        <v>Vyplň údaj</v>
      </c>
      <c r="G92" s="36"/>
      <c r="H92" s="36"/>
      <c r="I92" s="135" t="s">
        <v>33</v>
      </c>
      <c r="J92" s="33" t="str">
        <f>E24</f>
        <v>Ing. Jiří Horák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2"/>
      <c r="J93" s="36"/>
      <c r="K93" s="36"/>
      <c r="L93" s="40"/>
    </row>
    <row r="94" s="1" customFormat="1" ht="29.28" customHeight="1">
      <c r="B94" s="35"/>
      <c r="C94" s="171" t="s">
        <v>91</v>
      </c>
      <c r="D94" s="172"/>
      <c r="E94" s="172"/>
      <c r="F94" s="172"/>
      <c r="G94" s="172"/>
      <c r="H94" s="172"/>
      <c r="I94" s="173"/>
      <c r="J94" s="174" t="s">
        <v>92</v>
      </c>
      <c r="K94" s="172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2"/>
      <c r="J95" s="36"/>
      <c r="K95" s="36"/>
      <c r="L95" s="40"/>
    </row>
    <row r="96" s="1" customFormat="1" ht="22.8" customHeight="1">
      <c r="B96" s="35"/>
      <c r="C96" s="175" t="s">
        <v>93</v>
      </c>
      <c r="D96" s="36"/>
      <c r="E96" s="36"/>
      <c r="F96" s="36"/>
      <c r="G96" s="36"/>
      <c r="H96" s="36"/>
      <c r="I96" s="132"/>
      <c r="J96" s="102">
        <f>J127</f>
        <v>0</v>
      </c>
      <c r="K96" s="36"/>
      <c r="L96" s="40"/>
      <c r="AU96" s="14" t="s">
        <v>94</v>
      </c>
    </row>
    <row r="97" s="8" customFormat="1" ht="24.96" customHeight="1">
      <c r="B97" s="176"/>
      <c r="C97" s="177"/>
      <c r="D97" s="178" t="s">
        <v>95</v>
      </c>
      <c r="E97" s="179"/>
      <c r="F97" s="179"/>
      <c r="G97" s="179"/>
      <c r="H97" s="179"/>
      <c r="I97" s="180"/>
      <c r="J97" s="181">
        <f>J128</f>
        <v>0</v>
      </c>
      <c r="K97" s="177"/>
      <c r="L97" s="182"/>
    </row>
    <row r="98" s="9" customFormat="1" ht="19.92" customHeight="1">
      <c r="B98" s="183"/>
      <c r="C98" s="184"/>
      <c r="D98" s="185" t="s">
        <v>96</v>
      </c>
      <c r="E98" s="186"/>
      <c r="F98" s="186"/>
      <c r="G98" s="186"/>
      <c r="H98" s="186"/>
      <c r="I98" s="187"/>
      <c r="J98" s="188">
        <f>J129</f>
        <v>0</v>
      </c>
      <c r="K98" s="184"/>
      <c r="L98" s="189"/>
    </row>
    <row r="99" s="8" customFormat="1" ht="24.96" customHeight="1">
      <c r="B99" s="176"/>
      <c r="C99" s="177"/>
      <c r="D99" s="178" t="s">
        <v>97</v>
      </c>
      <c r="E99" s="179"/>
      <c r="F99" s="179"/>
      <c r="G99" s="179"/>
      <c r="H99" s="179"/>
      <c r="I99" s="180"/>
      <c r="J99" s="181">
        <f>J133</f>
        <v>0</v>
      </c>
      <c r="K99" s="177"/>
      <c r="L99" s="182"/>
    </row>
    <row r="100" s="9" customFormat="1" ht="19.92" customHeight="1">
      <c r="B100" s="183"/>
      <c r="C100" s="184"/>
      <c r="D100" s="185" t="s">
        <v>98</v>
      </c>
      <c r="E100" s="186"/>
      <c r="F100" s="186"/>
      <c r="G100" s="186"/>
      <c r="H100" s="186"/>
      <c r="I100" s="187"/>
      <c r="J100" s="188">
        <f>J134</f>
        <v>0</v>
      </c>
      <c r="K100" s="184"/>
      <c r="L100" s="189"/>
    </row>
    <row r="101" s="9" customFormat="1" ht="19.92" customHeight="1">
      <c r="B101" s="183"/>
      <c r="C101" s="184"/>
      <c r="D101" s="185" t="s">
        <v>99</v>
      </c>
      <c r="E101" s="186"/>
      <c r="F101" s="186"/>
      <c r="G101" s="186"/>
      <c r="H101" s="186"/>
      <c r="I101" s="187"/>
      <c r="J101" s="188">
        <f>J150</f>
        <v>0</v>
      </c>
      <c r="K101" s="184"/>
      <c r="L101" s="189"/>
    </row>
    <row r="102" s="8" customFormat="1" ht="24.96" customHeight="1">
      <c r="B102" s="176"/>
      <c r="C102" s="177"/>
      <c r="D102" s="178" t="s">
        <v>100</v>
      </c>
      <c r="E102" s="179"/>
      <c r="F102" s="179"/>
      <c r="G102" s="179"/>
      <c r="H102" s="179"/>
      <c r="I102" s="180"/>
      <c r="J102" s="181">
        <f>J154</f>
        <v>0</v>
      </c>
      <c r="K102" s="177"/>
      <c r="L102" s="182"/>
    </row>
    <row r="103" s="9" customFormat="1" ht="19.92" customHeight="1">
      <c r="B103" s="183"/>
      <c r="C103" s="184"/>
      <c r="D103" s="185" t="s">
        <v>101</v>
      </c>
      <c r="E103" s="186"/>
      <c r="F103" s="186"/>
      <c r="G103" s="186"/>
      <c r="H103" s="186"/>
      <c r="I103" s="187"/>
      <c r="J103" s="188">
        <f>J155</f>
        <v>0</v>
      </c>
      <c r="K103" s="184"/>
      <c r="L103" s="189"/>
    </row>
    <row r="104" s="8" customFormat="1" ht="24.96" customHeight="1">
      <c r="B104" s="176"/>
      <c r="C104" s="177"/>
      <c r="D104" s="178" t="s">
        <v>102</v>
      </c>
      <c r="E104" s="179"/>
      <c r="F104" s="179"/>
      <c r="G104" s="179"/>
      <c r="H104" s="179"/>
      <c r="I104" s="180"/>
      <c r="J104" s="181">
        <f>J158</f>
        <v>0</v>
      </c>
      <c r="K104" s="177"/>
      <c r="L104" s="182"/>
    </row>
    <row r="105" s="8" customFormat="1" ht="24.96" customHeight="1">
      <c r="B105" s="176"/>
      <c r="C105" s="177"/>
      <c r="D105" s="178" t="s">
        <v>103</v>
      </c>
      <c r="E105" s="179"/>
      <c r="F105" s="179"/>
      <c r="G105" s="179"/>
      <c r="H105" s="179"/>
      <c r="I105" s="180"/>
      <c r="J105" s="181">
        <f>J166</f>
        <v>0</v>
      </c>
      <c r="K105" s="177"/>
      <c r="L105" s="182"/>
    </row>
    <row r="106" s="9" customFormat="1" ht="19.92" customHeight="1">
      <c r="B106" s="183"/>
      <c r="C106" s="184"/>
      <c r="D106" s="185" t="s">
        <v>104</v>
      </c>
      <c r="E106" s="186"/>
      <c r="F106" s="186"/>
      <c r="G106" s="186"/>
      <c r="H106" s="186"/>
      <c r="I106" s="187"/>
      <c r="J106" s="188">
        <f>J167</f>
        <v>0</v>
      </c>
      <c r="K106" s="184"/>
      <c r="L106" s="189"/>
    </row>
    <row r="107" s="9" customFormat="1" ht="19.92" customHeight="1">
      <c r="B107" s="183"/>
      <c r="C107" s="184"/>
      <c r="D107" s="185" t="s">
        <v>105</v>
      </c>
      <c r="E107" s="186"/>
      <c r="F107" s="186"/>
      <c r="G107" s="186"/>
      <c r="H107" s="186"/>
      <c r="I107" s="187"/>
      <c r="J107" s="188">
        <f>J169</f>
        <v>0</v>
      </c>
      <c r="K107" s="184"/>
      <c r="L107" s="189"/>
    </row>
    <row r="108" s="1" customFormat="1" ht="21.84" customHeight="1">
      <c r="B108" s="35"/>
      <c r="C108" s="36"/>
      <c r="D108" s="36"/>
      <c r="E108" s="36"/>
      <c r="F108" s="36"/>
      <c r="G108" s="36"/>
      <c r="H108" s="36"/>
      <c r="I108" s="132"/>
      <c r="J108" s="36"/>
      <c r="K108" s="36"/>
      <c r="L108" s="40"/>
    </row>
    <row r="109" s="1" customFormat="1" ht="6.96" customHeight="1">
      <c r="B109" s="58"/>
      <c r="C109" s="59"/>
      <c r="D109" s="59"/>
      <c r="E109" s="59"/>
      <c r="F109" s="59"/>
      <c r="G109" s="59"/>
      <c r="H109" s="59"/>
      <c r="I109" s="166"/>
      <c r="J109" s="59"/>
      <c r="K109" s="59"/>
      <c r="L109" s="40"/>
    </row>
    <row r="113" s="1" customFormat="1" ht="6.96" customHeight="1">
      <c r="B113" s="60"/>
      <c r="C113" s="61"/>
      <c r="D113" s="61"/>
      <c r="E113" s="61"/>
      <c r="F113" s="61"/>
      <c r="G113" s="61"/>
      <c r="H113" s="61"/>
      <c r="I113" s="169"/>
      <c r="J113" s="61"/>
      <c r="K113" s="61"/>
      <c r="L113" s="40"/>
    </row>
    <row r="114" s="1" customFormat="1" ht="24.96" customHeight="1">
      <c r="B114" s="35"/>
      <c r="C114" s="20" t="s">
        <v>106</v>
      </c>
      <c r="D114" s="36"/>
      <c r="E114" s="36"/>
      <c r="F114" s="36"/>
      <c r="G114" s="36"/>
      <c r="H114" s="36"/>
      <c r="I114" s="132"/>
      <c r="J114" s="36"/>
      <c r="K114" s="36"/>
      <c r="L114" s="40"/>
    </row>
    <row r="115" s="1" customFormat="1" ht="6.96" customHeight="1">
      <c r="B115" s="35"/>
      <c r="C115" s="36"/>
      <c r="D115" s="36"/>
      <c r="E115" s="36"/>
      <c r="F115" s="36"/>
      <c r="G115" s="36"/>
      <c r="H115" s="36"/>
      <c r="I115" s="132"/>
      <c r="J115" s="36"/>
      <c r="K115" s="36"/>
      <c r="L115" s="40"/>
    </row>
    <row r="116" s="1" customFormat="1" ht="12" customHeight="1">
      <c r="B116" s="35"/>
      <c r="C116" s="29" t="s">
        <v>16</v>
      </c>
      <c r="D116" s="36"/>
      <c r="E116" s="36"/>
      <c r="F116" s="36"/>
      <c r="G116" s="36"/>
      <c r="H116" s="36"/>
      <c r="I116" s="132"/>
      <c r="J116" s="36"/>
      <c r="K116" s="36"/>
      <c r="L116" s="40"/>
    </row>
    <row r="117" s="1" customFormat="1" ht="16.5" customHeight="1">
      <c r="B117" s="35"/>
      <c r="C117" s="36"/>
      <c r="D117" s="36"/>
      <c r="E117" s="170" t="str">
        <f>E7</f>
        <v>Městská nemocnice v Odrách</v>
      </c>
      <c r="F117" s="29"/>
      <c r="G117" s="29"/>
      <c r="H117" s="29"/>
      <c r="I117" s="132"/>
      <c r="J117" s="36"/>
      <c r="K117" s="36"/>
      <c r="L117" s="40"/>
    </row>
    <row r="118" s="1" customFormat="1" ht="12" customHeight="1">
      <c r="B118" s="35"/>
      <c r="C118" s="29" t="s">
        <v>88</v>
      </c>
      <c r="D118" s="36"/>
      <c r="E118" s="36"/>
      <c r="F118" s="36"/>
      <c r="G118" s="36"/>
      <c r="H118" s="36"/>
      <c r="I118" s="132"/>
      <c r="J118" s="36"/>
      <c r="K118" s="36"/>
      <c r="L118" s="40"/>
    </row>
    <row r="119" s="1" customFormat="1" ht="16.5" customHeight="1">
      <c r="B119" s="35"/>
      <c r="C119" s="36"/>
      <c r="D119" s="36"/>
      <c r="E119" s="68" t="str">
        <f>E9</f>
        <v>SO01 - Elektroinstalace připojení požárních dveřích</v>
      </c>
      <c r="F119" s="36"/>
      <c r="G119" s="36"/>
      <c r="H119" s="36"/>
      <c r="I119" s="132"/>
      <c r="J119" s="36"/>
      <c r="K119" s="36"/>
      <c r="L119" s="40"/>
    </row>
    <row r="120" s="1" customFormat="1" ht="6.96" customHeight="1">
      <c r="B120" s="35"/>
      <c r="C120" s="36"/>
      <c r="D120" s="36"/>
      <c r="E120" s="36"/>
      <c r="F120" s="36"/>
      <c r="G120" s="36"/>
      <c r="H120" s="36"/>
      <c r="I120" s="132"/>
      <c r="J120" s="36"/>
      <c r="K120" s="36"/>
      <c r="L120" s="40"/>
    </row>
    <row r="121" s="1" customFormat="1" ht="12" customHeight="1">
      <c r="B121" s="35"/>
      <c r="C121" s="29" t="s">
        <v>20</v>
      </c>
      <c r="D121" s="36"/>
      <c r="E121" s="36"/>
      <c r="F121" s="24" t="str">
        <f>F12</f>
        <v>Nadační č.1, Odry</v>
      </c>
      <c r="G121" s="36"/>
      <c r="H121" s="36"/>
      <c r="I121" s="135" t="s">
        <v>22</v>
      </c>
      <c r="J121" s="71" t="str">
        <f>IF(J12="","",J12)</f>
        <v>24. 5. 2019</v>
      </c>
      <c r="K121" s="36"/>
      <c r="L121" s="40"/>
    </row>
    <row r="122" s="1" customFormat="1" ht="6.96" customHeight="1">
      <c r="B122" s="35"/>
      <c r="C122" s="36"/>
      <c r="D122" s="36"/>
      <c r="E122" s="36"/>
      <c r="F122" s="36"/>
      <c r="G122" s="36"/>
      <c r="H122" s="36"/>
      <c r="I122" s="132"/>
      <c r="J122" s="36"/>
      <c r="K122" s="36"/>
      <c r="L122" s="40"/>
    </row>
    <row r="123" s="1" customFormat="1" ht="15.15" customHeight="1">
      <c r="B123" s="35"/>
      <c r="C123" s="29" t="s">
        <v>24</v>
      </c>
      <c r="D123" s="36"/>
      <c r="E123" s="36"/>
      <c r="F123" s="24" t="str">
        <f>E15</f>
        <v xml:space="preserve"> </v>
      </c>
      <c r="G123" s="36"/>
      <c r="H123" s="36"/>
      <c r="I123" s="135" t="s">
        <v>30</v>
      </c>
      <c r="J123" s="33" t="str">
        <f>E21</f>
        <v>David Horák</v>
      </c>
      <c r="K123" s="36"/>
      <c r="L123" s="40"/>
    </row>
    <row r="124" s="1" customFormat="1" ht="15.15" customHeight="1">
      <c r="B124" s="35"/>
      <c r="C124" s="29" t="s">
        <v>28</v>
      </c>
      <c r="D124" s="36"/>
      <c r="E124" s="36"/>
      <c r="F124" s="24" t="str">
        <f>IF(E18="","",E18)</f>
        <v>Vyplň údaj</v>
      </c>
      <c r="G124" s="36"/>
      <c r="H124" s="36"/>
      <c r="I124" s="135" t="s">
        <v>33</v>
      </c>
      <c r="J124" s="33" t="str">
        <f>E24</f>
        <v>Ing. Jiří Horák</v>
      </c>
      <c r="K124" s="36"/>
      <c r="L124" s="40"/>
    </row>
    <row r="125" s="1" customFormat="1" ht="10.32" customHeight="1">
      <c r="B125" s="35"/>
      <c r="C125" s="36"/>
      <c r="D125" s="36"/>
      <c r="E125" s="36"/>
      <c r="F125" s="36"/>
      <c r="G125" s="36"/>
      <c r="H125" s="36"/>
      <c r="I125" s="132"/>
      <c r="J125" s="36"/>
      <c r="K125" s="36"/>
      <c r="L125" s="40"/>
    </row>
    <row r="126" s="10" customFormat="1" ht="29.28" customHeight="1">
      <c r="B126" s="190"/>
      <c r="C126" s="191" t="s">
        <v>107</v>
      </c>
      <c r="D126" s="192" t="s">
        <v>61</v>
      </c>
      <c r="E126" s="192" t="s">
        <v>57</v>
      </c>
      <c r="F126" s="192" t="s">
        <v>58</v>
      </c>
      <c r="G126" s="192" t="s">
        <v>108</v>
      </c>
      <c r="H126" s="192" t="s">
        <v>109</v>
      </c>
      <c r="I126" s="193" t="s">
        <v>110</v>
      </c>
      <c r="J126" s="194" t="s">
        <v>92</v>
      </c>
      <c r="K126" s="195" t="s">
        <v>111</v>
      </c>
      <c r="L126" s="196"/>
      <c r="M126" s="92" t="s">
        <v>1</v>
      </c>
      <c r="N126" s="93" t="s">
        <v>40</v>
      </c>
      <c r="O126" s="93" t="s">
        <v>112</v>
      </c>
      <c r="P126" s="93" t="s">
        <v>113</v>
      </c>
      <c r="Q126" s="93" t="s">
        <v>114</v>
      </c>
      <c r="R126" s="93" t="s">
        <v>115</v>
      </c>
      <c r="S126" s="93" t="s">
        <v>116</v>
      </c>
      <c r="T126" s="94" t="s">
        <v>117</v>
      </c>
    </row>
    <row r="127" s="1" customFormat="1" ht="22.8" customHeight="1">
      <c r="B127" s="35"/>
      <c r="C127" s="99" t="s">
        <v>118</v>
      </c>
      <c r="D127" s="36"/>
      <c r="E127" s="36"/>
      <c r="F127" s="36"/>
      <c r="G127" s="36"/>
      <c r="H127" s="36"/>
      <c r="I127" s="132"/>
      <c r="J127" s="197">
        <f>BK127</f>
        <v>0</v>
      </c>
      <c r="K127" s="36"/>
      <c r="L127" s="40"/>
      <c r="M127" s="95"/>
      <c r="N127" s="96"/>
      <c r="O127" s="96"/>
      <c r="P127" s="198">
        <f>P128+P133+P154+P158+P166</f>
        <v>0</v>
      </c>
      <c r="Q127" s="96"/>
      <c r="R127" s="198">
        <f>R128+R133+R154+R158+R166</f>
        <v>0.044629999999999989</v>
      </c>
      <c r="S127" s="96"/>
      <c r="T127" s="199">
        <f>T128+T133+T154+T158+T166</f>
        <v>0.34100000000000003</v>
      </c>
      <c r="AT127" s="14" t="s">
        <v>75</v>
      </c>
      <c r="AU127" s="14" t="s">
        <v>94</v>
      </c>
      <c r="BK127" s="200">
        <f>BK128+BK133+BK154+BK158+BK166</f>
        <v>0</v>
      </c>
    </row>
    <row r="128" s="11" customFormat="1" ht="25.92" customHeight="1">
      <c r="B128" s="201"/>
      <c r="C128" s="202"/>
      <c r="D128" s="203" t="s">
        <v>75</v>
      </c>
      <c r="E128" s="204" t="s">
        <v>119</v>
      </c>
      <c r="F128" s="204" t="s">
        <v>120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</f>
        <v>0</v>
      </c>
      <c r="Q128" s="209"/>
      <c r="R128" s="210">
        <f>R129</f>
        <v>0.00063000000000000003</v>
      </c>
      <c r="S128" s="209"/>
      <c r="T128" s="211">
        <f>T129</f>
        <v>0.34100000000000003</v>
      </c>
      <c r="AR128" s="212" t="s">
        <v>84</v>
      </c>
      <c r="AT128" s="213" t="s">
        <v>75</v>
      </c>
      <c r="AU128" s="213" t="s">
        <v>76</v>
      </c>
      <c r="AY128" s="212" t="s">
        <v>121</v>
      </c>
      <c r="BK128" s="214">
        <f>BK129</f>
        <v>0</v>
      </c>
    </row>
    <row r="129" s="11" customFormat="1" ht="22.8" customHeight="1">
      <c r="B129" s="201"/>
      <c r="C129" s="202"/>
      <c r="D129" s="203" t="s">
        <v>75</v>
      </c>
      <c r="E129" s="215" t="s">
        <v>122</v>
      </c>
      <c r="F129" s="215" t="s">
        <v>123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SUM(P130:P132)</f>
        <v>0</v>
      </c>
      <c r="Q129" s="209"/>
      <c r="R129" s="210">
        <f>SUM(R130:R132)</f>
        <v>0.00063000000000000003</v>
      </c>
      <c r="S129" s="209"/>
      <c r="T129" s="211">
        <f>SUM(T130:T132)</f>
        <v>0.34100000000000003</v>
      </c>
      <c r="AR129" s="212" t="s">
        <v>84</v>
      </c>
      <c r="AT129" s="213" t="s">
        <v>75</v>
      </c>
      <c r="AU129" s="213" t="s">
        <v>84</v>
      </c>
      <c r="AY129" s="212" t="s">
        <v>121</v>
      </c>
      <c r="BK129" s="214">
        <f>SUM(BK130:BK132)</f>
        <v>0</v>
      </c>
    </row>
    <row r="130" s="1" customFormat="1" ht="24" customHeight="1">
      <c r="B130" s="35"/>
      <c r="C130" s="217" t="s">
        <v>124</v>
      </c>
      <c r="D130" s="217" t="s">
        <v>125</v>
      </c>
      <c r="E130" s="218" t="s">
        <v>126</v>
      </c>
      <c r="F130" s="219" t="s">
        <v>127</v>
      </c>
      <c r="G130" s="220" t="s">
        <v>128</v>
      </c>
      <c r="H130" s="221">
        <v>21</v>
      </c>
      <c r="I130" s="222"/>
      <c r="J130" s="223">
        <f>ROUND(I130*H130,2)</f>
        <v>0</v>
      </c>
      <c r="K130" s="219" t="s">
        <v>129</v>
      </c>
      <c r="L130" s="40"/>
      <c r="M130" s="224" t="s">
        <v>1</v>
      </c>
      <c r="N130" s="225" t="s">
        <v>41</v>
      </c>
      <c r="O130" s="83"/>
      <c r="P130" s="226">
        <f>O130*H130</f>
        <v>0</v>
      </c>
      <c r="Q130" s="226">
        <v>0</v>
      </c>
      <c r="R130" s="226">
        <f>Q130*H130</f>
        <v>0</v>
      </c>
      <c r="S130" s="226">
        <v>0.001</v>
      </c>
      <c r="T130" s="227">
        <f>S130*H130</f>
        <v>0.021000000000000001</v>
      </c>
      <c r="AR130" s="228" t="s">
        <v>124</v>
      </c>
      <c r="AT130" s="228" t="s">
        <v>125</v>
      </c>
      <c r="AU130" s="228" t="s">
        <v>86</v>
      </c>
      <c r="AY130" s="14" t="s">
        <v>121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124</v>
      </c>
      <c r="BM130" s="228" t="s">
        <v>130</v>
      </c>
    </row>
    <row r="131" s="1" customFormat="1" ht="16.5" customHeight="1">
      <c r="B131" s="35"/>
      <c r="C131" s="230" t="s">
        <v>131</v>
      </c>
      <c r="D131" s="230" t="s">
        <v>132</v>
      </c>
      <c r="E131" s="231" t="s">
        <v>133</v>
      </c>
      <c r="F131" s="232" t="s">
        <v>134</v>
      </c>
      <c r="G131" s="233" t="s">
        <v>128</v>
      </c>
      <c r="H131" s="234">
        <v>21</v>
      </c>
      <c r="I131" s="235"/>
      <c r="J131" s="236">
        <f>ROUND(I131*H131,2)</f>
        <v>0</v>
      </c>
      <c r="K131" s="232" t="s">
        <v>129</v>
      </c>
      <c r="L131" s="237"/>
      <c r="M131" s="238" t="s">
        <v>1</v>
      </c>
      <c r="N131" s="239" t="s">
        <v>41</v>
      </c>
      <c r="O131" s="83"/>
      <c r="P131" s="226">
        <f>O131*H131</f>
        <v>0</v>
      </c>
      <c r="Q131" s="226">
        <v>3.0000000000000001E-05</v>
      </c>
      <c r="R131" s="226">
        <f>Q131*H131</f>
        <v>0.00063000000000000003</v>
      </c>
      <c r="S131" s="226">
        <v>0</v>
      </c>
      <c r="T131" s="227">
        <f>S131*H131</f>
        <v>0</v>
      </c>
      <c r="AR131" s="228" t="s">
        <v>135</v>
      </c>
      <c r="AT131" s="228" t="s">
        <v>132</v>
      </c>
      <c r="AU131" s="228" t="s">
        <v>86</v>
      </c>
      <c r="AY131" s="14" t="s">
        <v>121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124</v>
      </c>
      <c r="BM131" s="228" t="s">
        <v>136</v>
      </c>
    </row>
    <row r="132" s="1" customFormat="1" ht="24" customHeight="1">
      <c r="B132" s="35"/>
      <c r="C132" s="217" t="s">
        <v>137</v>
      </c>
      <c r="D132" s="217" t="s">
        <v>125</v>
      </c>
      <c r="E132" s="218" t="s">
        <v>138</v>
      </c>
      <c r="F132" s="219" t="s">
        <v>139</v>
      </c>
      <c r="G132" s="220" t="s">
        <v>140</v>
      </c>
      <c r="H132" s="221">
        <v>160</v>
      </c>
      <c r="I132" s="222"/>
      <c r="J132" s="223">
        <f>ROUND(I132*H132,2)</f>
        <v>0</v>
      </c>
      <c r="K132" s="219" t="s">
        <v>129</v>
      </c>
      <c r="L132" s="40"/>
      <c r="M132" s="224" t="s">
        <v>1</v>
      </c>
      <c r="N132" s="225" t="s">
        <v>41</v>
      </c>
      <c r="O132" s="83"/>
      <c r="P132" s="226">
        <f>O132*H132</f>
        <v>0</v>
      </c>
      <c r="Q132" s="226">
        <v>0</v>
      </c>
      <c r="R132" s="226">
        <f>Q132*H132</f>
        <v>0</v>
      </c>
      <c r="S132" s="226">
        <v>0.002</v>
      </c>
      <c r="T132" s="227">
        <f>S132*H132</f>
        <v>0.32000000000000001</v>
      </c>
      <c r="AR132" s="228" t="s">
        <v>124</v>
      </c>
      <c r="AT132" s="228" t="s">
        <v>125</v>
      </c>
      <c r="AU132" s="228" t="s">
        <v>86</v>
      </c>
      <c r="AY132" s="14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124</v>
      </c>
      <c r="BM132" s="228" t="s">
        <v>141</v>
      </c>
    </row>
    <row r="133" s="11" customFormat="1" ht="25.92" customHeight="1">
      <c r="B133" s="201"/>
      <c r="C133" s="202"/>
      <c r="D133" s="203" t="s">
        <v>75</v>
      </c>
      <c r="E133" s="204" t="s">
        <v>142</v>
      </c>
      <c r="F133" s="204" t="s">
        <v>143</v>
      </c>
      <c r="G133" s="202"/>
      <c r="H133" s="202"/>
      <c r="I133" s="205"/>
      <c r="J133" s="206">
        <f>BK133</f>
        <v>0</v>
      </c>
      <c r="K133" s="202"/>
      <c r="L133" s="207"/>
      <c r="M133" s="208"/>
      <c r="N133" s="209"/>
      <c r="O133" s="209"/>
      <c r="P133" s="210">
        <f>P134+P150</f>
        <v>0</v>
      </c>
      <c r="Q133" s="209"/>
      <c r="R133" s="210">
        <f>R134+R150</f>
        <v>0.043999999999999991</v>
      </c>
      <c r="S133" s="209"/>
      <c r="T133" s="211">
        <f>T134+T150</f>
        <v>0</v>
      </c>
      <c r="AR133" s="212" t="s">
        <v>86</v>
      </c>
      <c r="AT133" s="213" t="s">
        <v>75</v>
      </c>
      <c r="AU133" s="213" t="s">
        <v>76</v>
      </c>
      <c r="AY133" s="212" t="s">
        <v>121</v>
      </c>
      <c r="BK133" s="214">
        <f>BK134+BK150</f>
        <v>0</v>
      </c>
    </row>
    <row r="134" s="11" customFormat="1" ht="22.8" customHeight="1">
      <c r="B134" s="201"/>
      <c r="C134" s="202"/>
      <c r="D134" s="203" t="s">
        <v>75</v>
      </c>
      <c r="E134" s="215" t="s">
        <v>144</v>
      </c>
      <c r="F134" s="215" t="s">
        <v>145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SUM(P135:P149)</f>
        <v>0</v>
      </c>
      <c r="Q134" s="209"/>
      <c r="R134" s="210">
        <f>SUM(R135:R149)</f>
        <v>0.043999999999999991</v>
      </c>
      <c r="S134" s="209"/>
      <c r="T134" s="211">
        <f>SUM(T135:T149)</f>
        <v>0</v>
      </c>
      <c r="AR134" s="212" t="s">
        <v>86</v>
      </c>
      <c r="AT134" s="213" t="s">
        <v>75</v>
      </c>
      <c r="AU134" s="213" t="s">
        <v>84</v>
      </c>
      <c r="AY134" s="212" t="s">
        <v>121</v>
      </c>
      <c r="BK134" s="214">
        <f>SUM(BK135:BK149)</f>
        <v>0</v>
      </c>
    </row>
    <row r="135" s="1" customFormat="1" ht="24" customHeight="1">
      <c r="B135" s="35"/>
      <c r="C135" s="217" t="s">
        <v>146</v>
      </c>
      <c r="D135" s="217" t="s">
        <v>125</v>
      </c>
      <c r="E135" s="218" t="s">
        <v>147</v>
      </c>
      <c r="F135" s="219" t="s">
        <v>148</v>
      </c>
      <c r="G135" s="220" t="s">
        <v>140</v>
      </c>
      <c r="H135" s="221">
        <v>70</v>
      </c>
      <c r="I135" s="222"/>
      <c r="J135" s="223">
        <f>ROUND(I135*H135,2)</f>
        <v>0</v>
      </c>
      <c r="K135" s="219" t="s">
        <v>129</v>
      </c>
      <c r="L135" s="40"/>
      <c r="M135" s="224" t="s">
        <v>1</v>
      </c>
      <c r="N135" s="225" t="s">
        <v>41</v>
      </c>
      <c r="O135" s="8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28" t="s">
        <v>149</v>
      </c>
      <c r="AT135" s="228" t="s">
        <v>125</v>
      </c>
      <c r="AU135" s="228" t="s">
        <v>86</v>
      </c>
      <c r="AY135" s="14" t="s">
        <v>121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149</v>
      </c>
      <c r="BM135" s="228" t="s">
        <v>150</v>
      </c>
    </row>
    <row r="136" s="1" customFormat="1" ht="16.5" customHeight="1">
      <c r="B136" s="35"/>
      <c r="C136" s="230" t="s">
        <v>151</v>
      </c>
      <c r="D136" s="230" t="s">
        <v>132</v>
      </c>
      <c r="E136" s="231" t="s">
        <v>152</v>
      </c>
      <c r="F136" s="232" t="s">
        <v>153</v>
      </c>
      <c r="G136" s="233" t="s">
        <v>140</v>
      </c>
      <c r="H136" s="234">
        <v>70</v>
      </c>
      <c r="I136" s="235"/>
      <c r="J136" s="236">
        <f>ROUND(I136*H136,2)</f>
        <v>0</v>
      </c>
      <c r="K136" s="232" t="s">
        <v>129</v>
      </c>
      <c r="L136" s="237"/>
      <c r="M136" s="238" t="s">
        <v>1</v>
      </c>
      <c r="N136" s="239" t="s">
        <v>41</v>
      </c>
      <c r="O136" s="83"/>
      <c r="P136" s="226">
        <f>O136*H136</f>
        <v>0</v>
      </c>
      <c r="Q136" s="226">
        <v>4.0000000000000003E-05</v>
      </c>
      <c r="R136" s="226">
        <f>Q136*H136</f>
        <v>0.0028000000000000004</v>
      </c>
      <c r="S136" s="226">
        <v>0</v>
      </c>
      <c r="T136" s="227">
        <f>S136*H136</f>
        <v>0</v>
      </c>
      <c r="AR136" s="228" t="s">
        <v>154</v>
      </c>
      <c r="AT136" s="228" t="s">
        <v>132</v>
      </c>
      <c r="AU136" s="228" t="s">
        <v>86</v>
      </c>
      <c r="AY136" s="14" t="s">
        <v>121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149</v>
      </c>
      <c r="BM136" s="228" t="s">
        <v>155</v>
      </c>
    </row>
    <row r="137" s="1" customFormat="1" ht="24" customHeight="1">
      <c r="B137" s="35"/>
      <c r="C137" s="217" t="s">
        <v>156</v>
      </c>
      <c r="D137" s="217" t="s">
        <v>125</v>
      </c>
      <c r="E137" s="218" t="s">
        <v>157</v>
      </c>
      <c r="F137" s="219" t="s">
        <v>158</v>
      </c>
      <c r="G137" s="220" t="s">
        <v>140</v>
      </c>
      <c r="H137" s="221">
        <v>80</v>
      </c>
      <c r="I137" s="222"/>
      <c r="J137" s="223">
        <f>ROUND(I137*H137,2)</f>
        <v>0</v>
      </c>
      <c r="K137" s="219" t="s">
        <v>129</v>
      </c>
      <c r="L137" s="40"/>
      <c r="M137" s="224" t="s">
        <v>1</v>
      </c>
      <c r="N137" s="225" t="s">
        <v>41</v>
      </c>
      <c r="O137" s="8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28" t="s">
        <v>149</v>
      </c>
      <c r="AT137" s="228" t="s">
        <v>125</v>
      </c>
      <c r="AU137" s="228" t="s">
        <v>86</v>
      </c>
      <c r="AY137" s="14" t="s">
        <v>121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149</v>
      </c>
      <c r="BM137" s="228" t="s">
        <v>159</v>
      </c>
    </row>
    <row r="138" s="1" customFormat="1" ht="16.5" customHeight="1">
      <c r="B138" s="35"/>
      <c r="C138" s="230" t="s">
        <v>160</v>
      </c>
      <c r="D138" s="230" t="s">
        <v>132</v>
      </c>
      <c r="E138" s="231" t="s">
        <v>161</v>
      </c>
      <c r="F138" s="232" t="s">
        <v>162</v>
      </c>
      <c r="G138" s="233" t="s">
        <v>140</v>
      </c>
      <c r="H138" s="234">
        <v>80</v>
      </c>
      <c r="I138" s="235"/>
      <c r="J138" s="236">
        <f>ROUND(I138*H138,2)</f>
        <v>0</v>
      </c>
      <c r="K138" s="232" t="s">
        <v>129</v>
      </c>
      <c r="L138" s="237"/>
      <c r="M138" s="238" t="s">
        <v>1</v>
      </c>
      <c r="N138" s="239" t="s">
        <v>41</v>
      </c>
      <c r="O138" s="83"/>
      <c r="P138" s="226">
        <f>O138*H138</f>
        <v>0</v>
      </c>
      <c r="Q138" s="226">
        <v>0.00014999999999999999</v>
      </c>
      <c r="R138" s="226">
        <f>Q138*H138</f>
        <v>0.011999999999999999</v>
      </c>
      <c r="S138" s="226">
        <v>0</v>
      </c>
      <c r="T138" s="227">
        <f>S138*H138</f>
        <v>0</v>
      </c>
      <c r="AR138" s="228" t="s">
        <v>154</v>
      </c>
      <c r="AT138" s="228" t="s">
        <v>132</v>
      </c>
      <c r="AU138" s="228" t="s">
        <v>86</v>
      </c>
      <c r="AY138" s="14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149</v>
      </c>
      <c r="BM138" s="228" t="s">
        <v>163</v>
      </c>
    </row>
    <row r="139" s="1" customFormat="1" ht="24" customHeight="1">
      <c r="B139" s="35"/>
      <c r="C139" s="217" t="s">
        <v>135</v>
      </c>
      <c r="D139" s="217" t="s">
        <v>125</v>
      </c>
      <c r="E139" s="218" t="s">
        <v>164</v>
      </c>
      <c r="F139" s="219" t="s">
        <v>165</v>
      </c>
      <c r="G139" s="220" t="s">
        <v>140</v>
      </c>
      <c r="H139" s="221">
        <v>180</v>
      </c>
      <c r="I139" s="222"/>
      <c r="J139" s="223">
        <f>ROUND(I139*H139,2)</f>
        <v>0</v>
      </c>
      <c r="K139" s="219" t="s">
        <v>129</v>
      </c>
      <c r="L139" s="40"/>
      <c r="M139" s="224" t="s">
        <v>1</v>
      </c>
      <c r="N139" s="225" t="s">
        <v>41</v>
      </c>
      <c r="O139" s="8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28" t="s">
        <v>149</v>
      </c>
      <c r="AT139" s="228" t="s">
        <v>125</v>
      </c>
      <c r="AU139" s="228" t="s">
        <v>86</v>
      </c>
      <c r="AY139" s="14" t="s">
        <v>121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149</v>
      </c>
      <c r="BM139" s="228" t="s">
        <v>166</v>
      </c>
    </row>
    <row r="140" s="1" customFormat="1" ht="16.5" customHeight="1">
      <c r="B140" s="35"/>
      <c r="C140" s="230" t="s">
        <v>122</v>
      </c>
      <c r="D140" s="230" t="s">
        <v>132</v>
      </c>
      <c r="E140" s="231" t="s">
        <v>167</v>
      </c>
      <c r="F140" s="232" t="s">
        <v>168</v>
      </c>
      <c r="G140" s="233" t="s">
        <v>169</v>
      </c>
      <c r="H140" s="234">
        <v>0.17999999999999999</v>
      </c>
      <c r="I140" s="235"/>
      <c r="J140" s="236">
        <f>ROUND(I140*H140,2)</f>
        <v>0</v>
      </c>
      <c r="K140" s="232" t="s">
        <v>129</v>
      </c>
      <c r="L140" s="237"/>
      <c r="M140" s="238" t="s">
        <v>1</v>
      </c>
      <c r="N140" s="239" t="s">
        <v>41</v>
      </c>
      <c r="O140" s="83"/>
      <c r="P140" s="226">
        <f>O140*H140</f>
        <v>0</v>
      </c>
      <c r="Q140" s="226">
        <v>0.12</v>
      </c>
      <c r="R140" s="226">
        <f>Q140*H140</f>
        <v>0.021599999999999998</v>
      </c>
      <c r="S140" s="226">
        <v>0</v>
      </c>
      <c r="T140" s="227">
        <f>S140*H140</f>
        <v>0</v>
      </c>
      <c r="AR140" s="228" t="s">
        <v>154</v>
      </c>
      <c r="AT140" s="228" t="s">
        <v>132</v>
      </c>
      <c r="AU140" s="228" t="s">
        <v>86</v>
      </c>
      <c r="AY140" s="14" t="s">
        <v>121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149</v>
      </c>
      <c r="BM140" s="228" t="s">
        <v>170</v>
      </c>
    </row>
    <row r="141" s="12" customFormat="1">
      <c r="B141" s="240"/>
      <c r="C141" s="241"/>
      <c r="D141" s="242" t="s">
        <v>171</v>
      </c>
      <c r="E141" s="241"/>
      <c r="F141" s="243" t="s">
        <v>172</v>
      </c>
      <c r="G141" s="241"/>
      <c r="H141" s="244">
        <v>0.17999999999999999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171</v>
      </c>
      <c r="AU141" s="250" t="s">
        <v>86</v>
      </c>
      <c r="AV141" s="12" t="s">
        <v>86</v>
      </c>
      <c r="AW141" s="12" t="s">
        <v>4</v>
      </c>
      <c r="AX141" s="12" t="s">
        <v>84</v>
      </c>
      <c r="AY141" s="250" t="s">
        <v>121</v>
      </c>
    </row>
    <row r="142" s="1" customFormat="1" ht="24" customHeight="1">
      <c r="B142" s="35"/>
      <c r="C142" s="217" t="s">
        <v>173</v>
      </c>
      <c r="D142" s="217" t="s">
        <v>125</v>
      </c>
      <c r="E142" s="218" t="s">
        <v>174</v>
      </c>
      <c r="F142" s="219" t="s">
        <v>175</v>
      </c>
      <c r="G142" s="220" t="s">
        <v>128</v>
      </c>
      <c r="H142" s="221">
        <v>30</v>
      </c>
      <c r="I142" s="222"/>
      <c r="J142" s="223">
        <f>ROUND(I142*H142,2)</f>
        <v>0</v>
      </c>
      <c r="K142" s="219" t="s">
        <v>129</v>
      </c>
      <c r="L142" s="40"/>
      <c r="M142" s="224" t="s">
        <v>1</v>
      </c>
      <c r="N142" s="225" t="s">
        <v>41</v>
      </c>
      <c r="O142" s="8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28" t="s">
        <v>149</v>
      </c>
      <c r="AT142" s="228" t="s">
        <v>125</v>
      </c>
      <c r="AU142" s="228" t="s">
        <v>86</v>
      </c>
      <c r="AY142" s="14" t="s">
        <v>121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149</v>
      </c>
      <c r="BM142" s="228" t="s">
        <v>176</v>
      </c>
    </row>
    <row r="143" s="1" customFormat="1" ht="24" customHeight="1">
      <c r="B143" s="35"/>
      <c r="C143" s="217" t="s">
        <v>177</v>
      </c>
      <c r="D143" s="217" t="s">
        <v>125</v>
      </c>
      <c r="E143" s="218" t="s">
        <v>178</v>
      </c>
      <c r="F143" s="219" t="s">
        <v>179</v>
      </c>
      <c r="G143" s="220" t="s">
        <v>128</v>
      </c>
      <c r="H143" s="221">
        <v>4</v>
      </c>
      <c r="I143" s="222"/>
      <c r="J143" s="223">
        <f>ROUND(I143*H143,2)</f>
        <v>0</v>
      </c>
      <c r="K143" s="219" t="s">
        <v>129</v>
      </c>
      <c r="L143" s="40"/>
      <c r="M143" s="224" t="s">
        <v>1</v>
      </c>
      <c r="N143" s="225" t="s">
        <v>41</v>
      </c>
      <c r="O143" s="8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28" t="s">
        <v>149</v>
      </c>
      <c r="AT143" s="228" t="s">
        <v>125</v>
      </c>
      <c r="AU143" s="228" t="s">
        <v>86</v>
      </c>
      <c r="AY143" s="14" t="s">
        <v>121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149</v>
      </c>
      <c r="BM143" s="228" t="s">
        <v>180</v>
      </c>
    </row>
    <row r="144" s="1" customFormat="1" ht="16.5" customHeight="1">
      <c r="B144" s="35"/>
      <c r="C144" s="217" t="s">
        <v>181</v>
      </c>
      <c r="D144" s="217" t="s">
        <v>125</v>
      </c>
      <c r="E144" s="218" t="s">
        <v>182</v>
      </c>
      <c r="F144" s="219" t="s">
        <v>183</v>
      </c>
      <c r="G144" s="220" t="s">
        <v>128</v>
      </c>
      <c r="H144" s="221">
        <v>7</v>
      </c>
      <c r="I144" s="222"/>
      <c r="J144" s="223">
        <f>ROUND(I144*H144,2)</f>
        <v>0</v>
      </c>
      <c r="K144" s="219" t="s">
        <v>129</v>
      </c>
      <c r="L144" s="40"/>
      <c r="M144" s="224" t="s">
        <v>1</v>
      </c>
      <c r="N144" s="225" t="s">
        <v>41</v>
      </c>
      <c r="O144" s="8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28" t="s">
        <v>149</v>
      </c>
      <c r="AT144" s="228" t="s">
        <v>125</v>
      </c>
      <c r="AU144" s="228" t="s">
        <v>86</v>
      </c>
      <c r="AY144" s="14" t="s">
        <v>121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149</v>
      </c>
      <c r="BM144" s="228" t="s">
        <v>184</v>
      </c>
    </row>
    <row r="145" s="1" customFormat="1" ht="16.5" customHeight="1">
      <c r="B145" s="35"/>
      <c r="C145" s="230" t="s">
        <v>185</v>
      </c>
      <c r="D145" s="230" t="s">
        <v>132</v>
      </c>
      <c r="E145" s="231" t="s">
        <v>186</v>
      </c>
      <c r="F145" s="232" t="s">
        <v>187</v>
      </c>
      <c r="G145" s="233" t="s">
        <v>128</v>
      </c>
      <c r="H145" s="234">
        <v>7</v>
      </c>
      <c r="I145" s="235"/>
      <c r="J145" s="236">
        <f>ROUND(I145*H145,2)</f>
        <v>0</v>
      </c>
      <c r="K145" s="232" t="s">
        <v>129</v>
      </c>
      <c r="L145" s="237"/>
      <c r="M145" s="238" t="s">
        <v>1</v>
      </c>
      <c r="N145" s="239" t="s">
        <v>41</v>
      </c>
      <c r="O145" s="83"/>
      <c r="P145" s="226">
        <f>O145*H145</f>
        <v>0</v>
      </c>
      <c r="Q145" s="226">
        <v>0.00040000000000000002</v>
      </c>
      <c r="R145" s="226">
        <f>Q145*H145</f>
        <v>0.0028</v>
      </c>
      <c r="S145" s="226">
        <v>0</v>
      </c>
      <c r="T145" s="227">
        <f>S145*H145</f>
        <v>0</v>
      </c>
      <c r="AR145" s="228" t="s">
        <v>154</v>
      </c>
      <c r="AT145" s="228" t="s">
        <v>132</v>
      </c>
      <c r="AU145" s="228" t="s">
        <v>86</v>
      </c>
      <c r="AY145" s="14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149</v>
      </c>
      <c r="BM145" s="228" t="s">
        <v>188</v>
      </c>
    </row>
    <row r="146" s="1" customFormat="1" ht="24" customHeight="1">
      <c r="B146" s="35"/>
      <c r="C146" s="217" t="s">
        <v>189</v>
      </c>
      <c r="D146" s="217" t="s">
        <v>125</v>
      </c>
      <c r="E146" s="218" t="s">
        <v>190</v>
      </c>
      <c r="F146" s="219" t="s">
        <v>191</v>
      </c>
      <c r="G146" s="220" t="s">
        <v>128</v>
      </c>
      <c r="H146" s="221">
        <v>3</v>
      </c>
      <c r="I146" s="222"/>
      <c r="J146" s="223">
        <f>ROUND(I146*H146,2)</f>
        <v>0</v>
      </c>
      <c r="K146" s="219" t="s">
        <v>129</v>
      </c>
      <c r="L146" s="40"/>
      <c r="M146" s="224" t="s">
        <v>1</v>
      </c>
      <c r="N146" s="225" t="s">
        <v>41</v>
      </c>
      <c r="O146" s="8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28" t="s">
        <v>149</v>
      </c>
      <c r="AT146" s="228" t="s">
        <v>125</v>
      </c>
      <c r="AU146" s="228" t="s">
        <v>86</v>
      </c>
      <c r="AY146" s="14" t="s">
        <v>121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149</v>
      </c>
      <c r="BM146" s="228" t="s">
        <v>192</v>
      </c>
    </row>
    <row r="147" s="1" customFormat="1" ht="24" customHeight="1">
      <c r="B147" s="35"/>
      <c r="C147" s="217" t="s">
        <v>193</v>
      </c>
      <c r="D147" s="217" t="s">
        <v>125</v>
      </c>
      <c r="E147" s="218" t="s">
        <v>194</v>
      </c>
      <c r="F147" s="219" t="s">
        <v>195</v>
      </c>
      <c r="G147" s="220" t="s">
        <v>128</v>
      </c>
      <c r="H147" s="221">
        <v>3</v>
      </c>
      <c r="I147" s="222"/>
      <c r="J147" s="223">
        <f>ROUND(I147*H147,2)</f>
        <v>0</v>
      </c>
      <c r="K147" s="219" t="s">
        <v>196</v>
      </c>
      <c r="L147" s="40"/>
      <c r="M147" s="224" t="s">
        <v>1</v>
      </c>
      <c r="N147" s="225" t="s">
        <v>41</v>
      </c>
      <c r="O147" s="8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28" t="s">
        <v>149</v>
      </c>
      <c r="AT147" s="228" t="s">
        <v>125</v>
      </c>
      <c r="AU147" s="228" t="s">
        <v>86</v>
      </c>
      <c r="AY147" s="14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149</v>
      </c>
      <c r="BM147" s="228" t="s">
        <v>197</v>
      </c>
    </row>
    <row r="148" s="1" customFormat="1" ht="24" customHeight="1">
      <c r="B148" s="35"/>
      <c r="C148" s="230" t="s">
        <v>198</v>
      </c>
      <c r="D148" s="230" t="s">
        <v>132</v>
      </c>
      <c r="E148" s="231" t="s">
        <v>199</v>
      </c>
      <c r="F148" s="232" t="s">
        <v>200</v>
      </c>
      <c r="G148" s="233" t="s">
        <v>128</v>
      </c>
      <c r="H148" s="234">
        <v>3</v>
      </c>
      <c r="I148" s="235"/>
      <c r="J148" s="236">
        <f>ROUND(I148*H148,2)</f>
        <v>0</v>
      </c>
      <c r="K148" s="232" t="s">
        <v>196</v>
      </c>
      <c r="L148" s="237"/>
      <c r="M148" s="238" t="s">
        <v>1</v>
      </c>
      <c r="N148" s="239" t="s">
        <v>41</v>
      </c>
      <c r="O148" s="83"/>
      <c r="P148" s="226">
        <f>O148*H148</f>
        <v>0</v>
      </c>
      <c r="Q148" s="226">
        <v>0.0016000000000000001</v>
      </c>
      <c r="R148" s="226">
        <f>Q148*H148</f>
        <v>0.0048000000000000004</v>
      </c>
      <c r="S148" s="226">
        <v>0</v>
      </c>
      <c r="T148" s="227">
        <f>S148*H148</f>
        <v>0</v>
      </c>
      <c r="AR148" s="228" t="s">
        <v>154</v>
      </c>
      <c r="AT148" s="228" t="s">
        <v>132</v>
      </c>
      <c r="AU148" s="228" t="s">
        <v>86</v>
      </c>
      <c r="AY148" s="14" t="s">
        <v>121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149</v>
      </c>
      <c r="BM148" s="228" t="s">
        <v>201</v>
      </c>
    </row>
    <row r="149" s="1" customFormat="1" ht="24" customHeight="1">
      <c r="B149" s="35"/>
      <c r="C149" s="217" t="s">
        <v>202</v>
      </c>
      <c r="D149" s="217" t="s">
        <v>125</v>
      </c>
      <c r="E149" s="218" t="s">
        <v>203</v>
      </c>
      <c r="F149" s="219" t="s">
        <v>204</v>
      </c>
      <c r="G149" s="220" t="s">
        <v>128</v>
      </c>
      <c r="H149" s="221">
        <v>1</v>
      </c>
      <c r="I149" s="222"/>
      <c r="J149" s="223">
        <f>ROUND(I149*H149,2)</f>
        <v>0</v>
      </c>
      <c r="K149" s="219" t="s">
        <v>196</v>
      </c>
      <c r="L149" s="40"/>
      <c r="M149" s="224" t="s">
        <v>1</v>
      </c>
      <c r="N149" s="225" t="s">
        <v>41</v>
      </c>
      <c r="O149" s="8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28" t="s">
        <v>149</v>
      </c>
      <c r="AT149" s="228" t="s">
        <v>125</v>
      </c>
      <c r="AU149" s="228" t="s">
        <v>86</v>
      </c>
      <c r="AY149" s="14" t="s">
        <v>121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149</v>
      </c>
      <c r="BM149" s="228" t="s">
        <v>205</v>
      </c>
    </row>
    <row r="150" s="11" customFormat="1" ht="22.8" customHeight="1">
      <c r="B150" s="201"/>
      <c r="C150" s="202"/>
      <c r="D150" s="203" t="s">
        <v>75</v>
      </c>
      <c r="E150" s="215" t="s">
        <v>206</v>
      </c>
      <c r="F150" s="215" t="s">
        <v>207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SUM(P151:P153)</f>
        <v>0</v>
      </c>
      <c r="Q150" s="209"/>
      <c r="R150" s="210">
        <f>SUM(R151:R153)</f>
        <v>0</v>
      </c>
      <c r="S150" s="209"/>
      <c r="T150" s="211">
        <f>SUM(T151:T153)</f>
        <v>0</v>
      </c>
      <c r="AR150" s="212" t="s">
        <v>86</v>
      </c>
      <c r="AT150" s="213" t="s">
        <v>75</v>
      </c>
      <c r="AU150" s="213" t="s">
        <v>84</v>
      </c>
      <c r="AY150" s="212" t="s">
        <v>121</v>
      </c>
      <c r="BK150" s="214">
        <f>SUM(BK151:BK153)</f>
        <v>0</v>
      </c>
    </row>
    <row r="151" s="1" customFormat="1" ht="24" customHeight="1">
      <c r="B151" s="35"/>
      <c r="C151" s="217" t="s">
        <v>8</v>
      </c>
      <c r="D151" s="217" t="s">
        <v>125</v>
      </c>
      <c r="E151" s="218" t="s">
        <v>208</v>
      </c>
      <c r="F151" s="219" t="s">
        <v>209</v>
      </c>
      <c r="G151" s="220" t="s">
        <v>210</v>
      </c>
      <c r="H151" s="221">
        <v>1</v>
      </c>
      <c r="I151" s="222"/>
      <c r="J151" s="223">
        <f>ROUND(I151*H151,2)</f>
        <v>0</v>
      </c>
      <c r="K151" s="219" t="s">
        <v>1</v>
      </c>
      <c r="L151" s="40"/>
      <c r="M151" s="224" t="s">
        <v>1</v>
      </c>
      <c r="N151" s="225" t="s">
        <v>41</v>
      </c>
      <c r="O151" s="8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28" t="s">
        <v>149</v>
      </c>
      <c r="AT151" s="228" t="s">
        <v>125</v>
      </c>
      <c r="AU151" s="228" t="s">
        <v>86</v>
      </c>
      <c r="AY151" s="14" t="s">
        <v>121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149</v>
      </c>
      <c r="BM151" s="228" t="s">
        <v>211</v>
      </c>
    </row>
    <row r="152" s="1" customFormat="1" ht="16.5" customHeight="1">
      <c r="B152" s="35"/>
      <c r="C152" s="217" t="s">
        <v>84</v>
      </c>
      <c r="D152" s="217" t="s">
        <v>125</v>
      </c>
      <c r="E152" s="218" t="s">
        <v>212</v>
      </c>
      <c r="F152" s="219" t="s">
        <v>213</v>
      </c>
      <c r="G152" s="220" t="s">
        <v>128</v>
      </c>
      <c r="H152" s="221">
        <v>4</v>
      </c>
      <c r="I152" s="222"/>
      <c r="J152" s="223">
        <f>ROUND(I152*H152,2)</f>
        <v>0</v>
      </c>
      <c r="K152" s="219" t="s">
        <v>129</v>
      </c>
      <c r="L152" s="40"/>
      <c r="M152" s="224" t="s">
        <v>1</v>
      </c>
      <c r="N152" s="225" t="s">
        <v>41</v>
      </c>
      <c r="O152" s="8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28" t="s">
        <v>149</v>
      </c>
      <c r="AT152" s="228" t="s">
        <v>125</v>
      </c>
      <c r="AU152" s="228" t="s">
        <v>86</v>
      </c>
      <c r="AY152" s="14" t="s">
        <v>121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149</v>
      </c>
      <c r="BM152" s="228" t="s">
        <v>214</v>
      </c>
    </row>
    <row r="153" s="1" customFormat="1" ht="24" customHeight="1">
      <c r="B153" s="35"/>
      <c r="C153" s="217" t="s">
        <v>86</v>
      </c>
      <c r="D153" s="217" t="s">
        <v>125</v>
      </c>
      <c r="E153" s="218" t="s">
        <v>215</v>
      </c>
      <c r="F153" s="219" t="s">
        <v>216</v>
      </c>
      <c r="G153" s="220" t="s">
        <v>128</v>
      </c>
      <c r="H153" s="221">
        <v>4</v>
      </c>
      <c r="I153" s="222"/>
      <c r="J153" s="223">
        <f>ROUND(I153*H153,2)</f>
        <v>0</v>
      </c>
      <c r="K153" s="219" t="s">
        <v>129</v>
      </c>
      <c r="L153" s="40"/>
      <c r="M153" s="224" t="s">
        <v>1</v>
      </c>
      <c r="N153" s="225" t="s">
        <v>41</v>
      </c>
      <c r="O153" s="8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28" t="s">
        <v>149</v>
      </c>
      <c r="AT153" s="228" t="s">
        <v>125</v>
      </c>
      <c r="AU153" s="228" t="s">
        <v>86</v>
      </c>
      <c r="AY153" s="14" t="s">
        <v>121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149</v>
      </c>
      <c r="BM153" s="228" t="s">
        <v>217</v>
      </c>
    </row>
    <row r="154" s="11" customFormat="1" ht="25.92" customHeight="1">
      <c r="B154" s="201"/>
      <c r="C154" s="202"/>
      <c r="D154" s="203" t="s">
        <v>75</v>
      </c>
      <c r="E154" s="204" t="s">
        <v>132</v>
      </c>
      <c r="F154" s="204" t="s">
        <v>218</v>
      </c>
      <c r="G154" s="202"/>
      <c r="H154" s="202"/>
      <c r="I154" s="205"/>
      <c r="J154" s="206">
        <f>BK154</f>
        <v>0</v>
      </c>
      <c r="K154" s="202"/>
      <c r="L154" s="207"/>
      <c r="M154" s="208"/>
      <c r="N154" s="209"/>
      <c r="O154" s="209"/>
      <c r="P154" s="210">
        <f>P155</f>
        <v>0</v>
      </c>
      <c r="Q154" s="209"/>
      <c r="R154" s="210">
        <f>R155</f>
        <v>0</v>
      </c>
      <c r="S154" s="209"/>
      <c r="T154" s="211">
        <f>T155</f>
        <v>0</v>
      </c>
      <c r="AR154" s="212" t="s">
        <v>177</v>
      </c>
      <c r="AT154" s="213" t="s">
        <v>75</v>
      </c>
      <c r="AU154" s="213" t="s">
        <v>76</v>
      </c>
      <c r="AY154" s="212" t="s">
        <v>121</v>
      </c>
      <c r="BK154" s="214">
        <f>BK155</f>
        <v>0</v>
      </c>
    </row>
    <row r="155" s="11" customFormat="1" ht="22.8" customHeight="1">
      <c r="B155" s="201"/>
      <c r="C155" s="202"/>
      <c r="D155" s="203" t="s">
        <v>75</v>
      </c>
      <c r="E155" s="215" t="s">
        <v>219</v>
      </c>
      <c r="F155" s="215" t="s">
        <v>220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SUM(P156:P157)</f>
        <v>0</v>
      </c>
      <c r="Q155" s="209"/>
      <c r="R155" s="210">
        <f>SUM(R156:R157)</f>
        <v>0</v>
      </c>
      <c r="S155" s="209"/>
      <c r="T155" s="211">
        <f>SUM(T156:T157)</f>
        <v>0</v>
      </c>
      <c r="AR155" s="212" t="s">
        <v>177</v>
      </c>
      <c r="AT155" s="213" t="s">
        <v>75</v>
      </c>
      <c r="AU155" s="213" t="s">
        <v>84</v>
      </c>
      <c r="AY155" s="212" t="s">
        <v>121</v>
      </c>
      <c r="BK155" s="214">
        <f>SUM(BK156:BK157)</f>
        <v>0</v>
      </c>
    </row>
    <row r="156" s="1" customFormat="1" ht="24" customHeight="1">
      <c r="B156" s="35"/>
      <c r="C156" s="217" t="s">
        <v>149</v>
      </c>
      <c r="D156" s="217" t="s">
        <v>125</v>
      </c>
      <c r="E156" s="218" t="s">
        <v>221</v>
      </c>
      <c r="F156" s="219" t="s">
        <v>222</v>
      </c>
      <c r="G156" s="220" t="s">
        <v>140</v>
      </c>
      <c r="H156" s="221">
        <v>100</v>
      </c>
      <c r="I156" s="222"/>
      <c r="J156" s="223">
        <f>ROUND(I156*H156,2)</f>
        <v>0</v>
      </c>
      <c r="K156" s="219" t="s">
        <v>129</v>
      </c>
      <c r="L156" s="40"/>
      <c r="M156" s="224" t="s">
        <v>1</v>
      </c>
      <c r="N156" s="225" t="s">
        <v>41</v>
      </c>
      <c r="O156" s="8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28" t="s">
        <v>223</v>
      </c>
      <c r="AT156" s="228" t="s">
        <v>125</v>
      </c>
      <c r="AU156" s="228" t="s">
        <v>86</v>
      </c>
      <c r="AY156" s="14" t="s">
        <v>121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223</v>
      </c>
      <c r="BM156" s="228" t="s">
        <v>224</v>
      </c>
    </row>
    <row r="157" s="1" customFormat="1" ht="16.5" customHeight="1">
      <c r="B157" s="35"/>
      <c r="C157" s="230" t="s">
        <v>225</v>
      </c>
      <c r="D157" s="230" t="s">
        <v>132</v>
      </c>
      <c r="E157" s="231" t="s">
        <v>226</v>
      </c>
      <c r="F157" s="232" t="s">
        <v>227</v>
      </c>
      <c r="G157" s="233" t="s">
        <v>132</v>
      </c>
      <c r="H157" s="234">
        <v>100</v>
      </c>
      <c r="I157" s="235"/>
      <c r="J157" s="236">
        <f>ROUND(I157*H157,2)</f>
        <v>0</v>
      </c>
      <c r="K157" s="232" t="s">
        <v>1</v>
      </c>
      <c r="L157" s="237"/>
      <c r="M157" s="238" t="s">
        <v>1</v>
      </c>
      <c r="N157" s="239" t="s">
        <v>41</v>
      </c>
      <c r="O157" s="8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28" t="s">
        <v>228</v>
      </c>
      <c r="AT157" s="228" t="s">
        <v>132</v>
      </c>
      <c r="AU157" s="228" t="s">
        <v>86</v>
      </c>
      <c r="AY157" s="14" t="s">
        <v>121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223</v>
      </c>
      <c r="BM157" s="228" t="s">
        <v>229</v>
      </c>
    </row>
    <row r="158" s="11" customFormat="1" ht="25.92" customHeight="1">
      <c r="B158" s="201"/>
      <c r="C158" s="202"/>
      <c r="D158" s="203" t="s">
        <v>75</v>
      </c>
      <c r="E158" s="204" t="s">
        <v>230</v>
      </c>
      <c r="F158" s="204" t="s">
        <v>231</v>
      </c>
      <c r="G158" s="202"/>
      <c r="H158" s="202"/>
      <c r="I158" s="205"/>
      <c r="J158" s="206">
        <f>BK158</f>
        <v>0</v>
      </c>
      <c r="K158" s="202"/>
      <c r="L158" s="207"/>
      <c r="M158" s="208"/>
      <c r="N158" s="209"/>
      <c r="O158" s="209"/>
      <c r="P158" s="210">
        <f>SUM(P159:P165)</f>
        <v>0</v>
      </c>
      <c r="Q158" s="209"/>
      <c r="R158" s="210">
        <f>SUM(R159:R165)</f>
        <v>0</v>
      </c>
      <c r="S158" s="209"/>
      <c r="T158" s="211">
        <f>SUM(T159:T165)</f>
        <v>0</v>
      </c>
      <c r="AR158" s="212" t="s">
        <v>124</v>
      </c>
      <c r="AT158" s="213" t="s">
        <v>75</v>
      </c>
      <c r="AU158" s="213" t="s">
        <v>76</v>
      </c>
      <c r="AY158" s="212" t="s">
        <v>121</v>
      </c>
      <c r="BK158" s="214">
        <f>SUM(BK159:BK165)</f>
        <v>0</v>
      </c>
    </row>
    <row r="159" s="1" customFormat="1" ht="16.5" customHeight="1">
      <c r="B159" s="35"/>
      <c r="C159" s="217" t="s">
        <v>232</v>
      </c>
      <c r="D159" s="217" t="s">
        <v>125</v>
      </c>
      <c r="E159" s="218" t="s">
        <v>233</v>
      </c>
      <c r="F159" s="219" t="s">
        <v>234</v>
      </c>
      <c r="G159" s="220" t="s">
        <v>235</v>
      </c>
      <c r="H159" s="221">
        <v>1</v>
      </c>
      <c r="I159" s="222"/>
      <c r="J159" s="223">
        <f>ROUND(I159*H159,2)</f>
        <v>0</v>
      </c>
      <c r="K159" s="219" t="s">
        <v>1</v>
      </c>
      <c r="L159" s="40"/>
      <c r="M159" s="224" t="s">
        <v>1</v>
      </c>
      <c r="N159" s="225" t="s">
        <v>41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28" t="s">
        <v>236</v>
      </c>
      <c r="AT159" s="228" t="s">
        <v>125</v>
      </c>
      <c r="AU159" s="228" t="s">
        <v>84</v>
      </c>
      <c r="AY159" s="14" t="s">
        <v>121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236</v>
      </c>
      <c r="BM159" s="228" t="s">
        <v>237</v>
      </c>
    </row>
    <row r="160" s="1" customFormat="1" ht="16.5" customHeight="1">
      <c r="B160" s="35"/>
      <c r="C160" s="217" t="s">
        <v>238</v>
      </c>
      <c r="D160" s="217" t="s">
        <v>125</v>
      </c>
      <c r="E160" s="218" t="s">
        <v>239</v>
      </c>
      <c r="F160" s="219" t="s">
        <v>240</v>
      </c>
      <c r="G160" s="220" t="s">
        <v>210</v>
      </c>
      <c r="H160" s="221">
        <v>1</v>
      </c>
      <c r="I160" s="222"/>
      <c r="J160" s="223">
        <f>ROUND(I160*H160,2)</f>
        <v>0</v>
      </c>
      <c r="K160" s="219" t="s">
        <v>1</v>
      </c>
      <c r="L160" s="40"/>
      <c r="M160" s="224" t="s">
        <v>1</v>
      </c>
      <c r="N160" s="225" t="s">
        <v>41</v>
      </c>
      <c r="O160" s="8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28" t="s">
        <v>236</v>
      </c>
      <c r="AT160" s="228" t="s">
        <v>125</v>
      </c>
      <c r="AU160" s="228" t="s">
        <v>84</v>
      </c>
      <c r="AY160" s="14" t="s">
        <v>121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236</v>
      </c>
      <c r="BM160" s="228" t="s">
        <v>241</v>
      </c>
    </row>
    <row r="161" s="1" customFormat="1" ht="16.5" customHeight="1">
      <c r="B161" s="35"/>
      <c r="C161" s="217" t="s">
        <v>242</v>
      </c>
      <c r="D161" s="217" t="s">
        <v>125</v>
      </c>
      <c r="E161" s="218" t="s">
        <v>243</v>
      </c>
      <c r="F161" s="219" t="s">
        <v>244</v>
      </c>
      <c r="G161" s="220" t="s">
        <v>210</v>
      </c>
      <c r="H161" s="221">
        <v>7</v>
      </c>
      <c r="I161" s="222"/>
      <c r="J161" s="223">
        <f>ROUND(I161*H161,2)</f>
        <v>0</v>
      </c>
      <c r="K161" s="219" t="s">
        <v>1</v>
      </c>
      <c r="L161" s="40"/>
      <c r="M161" s="224" t="s">
        <v>1</v>
      </c>
      <c r="N161" s="225" t="s">
        <v>41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28" t="s">
        <v>236</v>
      </c>
      <c r="AT161" s="228" t="s">
        <v>125</v>
      </c>
      <c r="AU161" s="228" t="s">
        <v>84</v>
      </c>
      <c r="AY161" s="14" t="s">
        <v>121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236</v>
      </c>
      <c r="BM161" s="228" t="s">
        <v>245</v>
      </c>
    </row>
    <row r="162" s="1" customFormat="1" ht="16.5" customHeight="1">
      <c r="B162" s="35"/>
      <c r="C162" s="217" t="s">
        <v>246</v>
      </c>
      <c r="D162" s="217" t="s">
        <v>125</v>
      </c>
      <c r="E162" s="218" t="s">
        <v>247</v>
      </c>
      <c r="F162" s="219" t="s">
        <v>248</v>
      </c>
      <c r="G162" s="220" t="s">
        <v>210</v>
      </c>
      <c r="H162" s="221">
        <v>1</v>
      </c>
      <c r="I162" s="222"/>
      <c r="J162" s="223">
        <f>ROUND(I162*H162,2)</f>
        <v>0</v>
      </c>
      <c r="K162" s="219" t="s">
        <v>1</v>
      </c>
      <c r="L162" s="40"/>
      <c r="M162" s="224" t="s">
        <v>1</v>
      </c>
      <c r="N162" s="225" t="s">
        <v>41</v>
      </c>
      <c r="O162" s="8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28" t="s">
        <v>236</v>
      </c>
      <c r="AT162" s="228" t="s">
        <v>125</v>
      </c>
      <c r="AU162" s="228" t="s">
        <v>84</v>
      </c>
      <c r="AY162" s="14" t="s">
        <v>121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236</v>
      </c>
      <c r="BM162" s="228" t="s">
        <v>249</v>
      </c>
    </row>
    <row r="163" s="1" customFormat="1" ht="16.5" customHeight="1">
      <c r="B163" s="35"/>
      <c r="C163" s="217" t="s">
        <v>7</v>
      </c>
      <c r="D163" s="217" t="s">
        <v>125</v>
      </c>
      <c r="E163" s="218" t="s">
        <v>250</v>
      </c>
      <c r="F163" s="219" t="s">
        <v>251</v>
      </c>
      <c r="G163" s="220" t="s">
        <v>252</v>
      </c>
      <c r="H163" s="221">
        <v>4</v>
      </c>
      <c r="I163" s="222"/>
      <c r="J163" s="223">
        <f>ROUND(I163*H163,2)</f>
        <v>0</v>
      </c>
      <c r="K163" s="219" t="s">
        <v>196</v>
      </c>
      <c r="L163" s="40"/>
      <c r="M163" s="224" t="s">
        <v>1</v>
      </c>
      <c r="N163" s="225" t="s">
        <v>41</v>
      </c>
      <c r="O163" s="8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28" t="s">
        <v>236</v>
      </c>
      <c r="AT163" s="228" t="s">
        <v>125</v>
      </c>
      <c r="AU163" s="228" t="s">
        <v>84</v>
      </c>
      <c r="AY163" s="14" t="s">
        <v>121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236</v>
      </c>
      <c r="BM163" s="228" t="s">
        <v>253</v>
      </c>
    </row>
    <row r="164" s="1" customFormat="1" ht="16.5" customHeight="1">
      <c r="B164" s="35"/>
      <c r="C164" s="217" t="s">
        <v>254</v>
      </c>
      <c r="D164" s="217" t="s">
        <v>125</v>
      </c>
      <c r="E164" s="218" t="s">
        <v>255</v>
      </c>
      <c r="F164" s="219" t="s">
        <v>256</v>
      </c>
      <c r="G164" s="220" t="s">
        <v>252</v>
      </c>
      <c r="H164" s="221">
        <v>2</v>
      </c>
      <c r="I164" s="222"/>
      <c r="J164" s="223">
        <f>ROUND(I164*H164,2)</f>
        <v>0</v>
      </c>
      <c r="K164" s="219" t="s">
        <v>1</v>
      </c>
      <c r="L164" s="40"/>
      <c r="M164" s="224" t="s">
        <v>1</v>
      </c>
      <c r="N164" s="225" t="s">
        <v>41</v>
      </c>
      <c r="O164" s="8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28" t="s">
        <v>124</v>
      </c>
      <c r="AT164" s="228" t="s">
        <v>125</v>
      </c>
      <c r="AU164" s="228" t="s">
        <v>84</v>
      </c>
      <c r="AY164" s="14" t="s">
        <v>121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124</v>
      </c>
      <c r="BM164" s="228" t="s">
        <v>257</v>
      </c>
    </row>
    <row r="165" s="1" customFormat="1" ht="16.5" customHeight="1">
      <c r="B165" s="35"/>
      <c r="C165" s="217" t="s">
        <v>258</v>
      </c>
      <c r="D165" s="217" t="s">
        <v>125</v>
      </c>
      <c r="E165" s="218" t="s">
        <v>259</v>
      </c>
      <c r="F165" s="219" t="s">
        <v>260</v>
      </c>
      <c r="G165" s="220" t="s">
        <v>252</v>
      </c>
      <c r="H165" s="221">
        <v>2</v>
      </c>
      <c r="I165" s="222"/>
      <c r="J165" s="223">
        <f>ROUND(I165*H165,2)</f>
        <v>0</v>
      </c>
      <c r="K165" s="219" t="s">
        <v>196</v>
      </c>
      <c r="L165" s="40"/>
      <c r="M165" s="224" t="s">
        <v>1</v>
      </c>
      <c r="N165" s="225" t="s">
        <v>41</v>
      </c>
      <c r="O165" s="8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28" t="s">
        <v>236</v>
      </c>
      <c r="AT165" s="228" t="s">
        <v>125</v>
      </c>
      <c r="AU165" s="228" t="s">
        <v>84</v>
      </c>
      <c r="AY165" s="14" t="s">
        <v>121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236</v>
      </c>
      <c r="BM165" s="228" t="s">
        <v>261</v>
      </c>
    </row>
    <row r="166" s="11" customFormat="1" ht="25.92" customHeight="1">
      <c r="B166" s="201"/>
      <c r="C166" s="202"/>
      <c r="D166" s="203" t="s">
        <v>75</v>
      </c>
      <c r="E166" s="204" t="s">
        <v>262</v>
      </c>
      <c r="F166" s="204" t="s">
        <v>263</v>
      </c>
      <c r="G166" s="202"/>
      <c r="H166" s="202"/>
      <c r="I166" s="205"/>
      <c r="J166" s="206">
        <f>BK166</f>
        <v>0</v>
      </c>
      <c r="K166" s="202"/>
      <c r="L166" s="207"/>
      <c r="M166" s="208"/>
      <c r="N166" s="209"/>
      <c r="O166" s="209"/>
      <c r="P166" s="210">
        <f>P167+P169</f>
        <v>0</v>
      </c>
      <c r="Q166" s="209"/>
      <c r="R166" s="210">
        <f>R167+R169</f>
        <v>0</v>
      </c>
      <c r="S166" s="209"/>
      <c r="T166" s="211">
        <f>T167+T169</f>
        <v>0</v>
      </c>
      <c r="AR166" s="212" t="s">
        <v>131</v>
      </c>
      <c r="AT166" s="213" t="s">
        <v>75</v>
      </c>
      <c r="AU166" s="213" t="s">
        <v>76</v>
      </c>
      <c r="AY166" s="212" t="s">
        <v>121</v>
      </c>
      <c r="BK166" s="214">
        <f>BK167+BK169</f>
        <v>0</v>
      </c>
    </row>
    <row r="167" s="11" customFormat="1" ht="22.8" customHeight="1">
      <c r="B167" s="201"/>
      <c r="C167" s="202"/>
      <c r="D167" s="203" t="s">
        <v>75</v>
      </c>
      <c r="E167" s="215" t="s">
        <v>264</v>
      </c>
      <c r="F167" s="215" t="s">
        <v>265</v>
      </c>
      <c r="G167" s="202"/>
      <c r="H167" s="202"/>
      <c r="I167" s="205"/>
      <c r="J167" s="216">
        <f>BK167</f>
        <v>0</v>
      </c>
      <c r="K167" s="202"/>
      <c r="L167" s="207"/>
      <c r="M167" s="208"/>
      <c r="N167" s="209"/>
      <c r="O167" s="209"/>
      <c r="P167" s="210">
        <f>P168</f>
        <v>0</v>
      </c>
      <c r="Q167" s="209"/>
      <c r="R167" s="210">
        <f>R168</f>
        <v>0</v>
      </c>
      <c r="S167" s="209"/>
      <c r="T167" s="211">
        <f>T168</f>
        <v>0</v>
      </c>
      <c r="AR167" s="212" t="s">
        <v>131</v>
      </c>
      <c r="AT167" s="213" t="s">
        <v>75</v>
      </c>
      <c r="AU167" s="213" t="s">
        <v>84</v>
      </c>
      <c r="AY167" s="212" t="s">
        <v>121</v>
      </c>
      <c r="BK167" s="214">
        <f>BK168</f>
        <v>0</v>
      </c>
    </row>
    <row r="168" s="1" customFormat="1" ht="16.5" customHeight="1">
      <c r="B168" s="35"/>
      <c r="C168" s="217" t="s">
        <v>266</v>
      </c>
      <c r="D168" s="217" t="s">
        <v>125</v>
      </c>
      <c r="E168" s="218" t="s">
        <v>267</v>
      </c>
      <c r="F168" s="219" t="s">
        <v>268</v>
      </c>
      <c r="G168" s="220" t="s">
        <v>210</v>
      </c>
      <c r="H168" s="221">
        <v>0.029999999999999999</v>
      </c>
      <c r="I168" s="222"/>
      <c r="J168" s="223">
        <f>ROUND(I168*H168,2)</f>
        <v>0</v>
      </c>
      <c r="K168" s="219" t="s">
        <v>196</v>
      </c>
      <c r="L168" s="40"/>
      <c r="M168" s="224" t="s">
        <v>1</v>
      </c>
      <c r="N168" s="225" t="s">
        <v>41</v>
      </c>
      <c r="O168" s="8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28" t="s">
        <v>269</v>
      </c>
      <c r="AT168" s="228" t="s">
        <v>125</v>
      </c>
      <c r="AU168" s="228" t="s">
        <v>86</v>
      </c>
      <c r="AY168" s="14" t="s">
        <v>121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269</v>
      </c>
      <c r="BM168" s="228" t="s">
        <v>270</v>
      </c>
    </row>
    <row r="169" s="11" customFormat="1" ht="22.8" customHeight="1">
      <c r="B169" s="201"/>
      <c r="C169" s="202"/>
      <c r="D169" s="203" t="s">
        <v>75</v>
      </c>
      <c r="E169" s="215" t="s">
        <v>271</v>
      </c>
      <c r="F169" s="215" t="s">
        <v>272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P170</f>
        <v>0</v>
      </c>
      <c r="Q169" s="209"/>
      <c r="R169" s="210">
        <f>R170</f>
        <v>0</v>
      </c>
      <c r="S169" s="209"/>
      <c r="T169" s="211">
        <f>T170</f>
        <v>0</v>
      </c>
      <c r="AR169" s="212" t="s">
        <v>131</v>
      </c>
      <c r="AT169" s="213" t="s">
        <v>75</v>
      </c>
      <c r="AU169" s="213" t="s">
        <v>84</v>
      </c>
      <c r="AY169" s="212" t="s">
        <v>121</v>
      </c>
      <c r="BK169" s="214">
        <f>BK170</f>
        <v>0</v>
      </c>
    </row>
    <row r="170" s="1" customFormat="1" ht="16.5" customHeight="1">
      <c r="B170" s="35"/>
      <c r="C170" s="217" t="s">
        <v>273</v>
      </c>
      <c r="D170" s="217" t="s">
        <v>125</v>
      </c>
      <c r="E170" s="218" t="s">
        <v>274</v>
      </c>
      <c r="F170" s="219" t="s">
        <v>275</v>
      </c>
      <c r="G170" s="220" t="s">
        <v>210</v>
      </c>
      <c r="H170" s="221">
        <v>0.050000000000000003</v>
      </c>
      <c r="I170" s="222"/>
      <c r="J170" s="223">
        <f>ROUND(I170*H170,2)</f>
        <v>0</v>
      </c>
      <c r="K170" s="219" t="s">
        <v>196</v>
      </c>
      <c r="L170" s="40"/>
      <c r="M170" s="251" t="s">
        <v>1</v>
      </c>
      <c r="N170" s="252" t="s">
        <v>41</v>
      </c>
      <c r="O170" s="253"/>
      <c r="P170" s="254">
        <f>O170*H170</f>
        <v>0</v>
      </c>
      <c r="Q170" s="254">
        <v>0</v>
      </c>
      <c r="R170" s="254">
        <f>Q170*H170</f>
        <v>0</v>
      </c>
      <c r="S170" s="254">
        <v>0</v>
      </c>
      <c r="T170" s="255">
        <f>S170*H170</f>
        <v>0</v>
      </c>
      <c r="AR170" s="228" t="s">
        <v>269</v>
      </c>
      <c r="AT170" s="228" t="s">
        <v>125</v>
      </c>
      <c r="AU170" s="228" t="s">
        <v>86</v>
      </c>
      <c r="AY170" s="14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269</v>
      </c>
      <c r="BM170" s="228" t="s">
        <v>276</v>
      </c>
    </row>
    <row r="171" s="1" customFormat="1" ht="6.96" customHeight="1">
      <c r="B171" s="58"/>
      <c r="C171" s="59"/>
      <c r="D171" s="59"/>
      <c r="E171" s="59"/>
      <c r="F171" s="59"/>
      <c r="G171" s="59"/>
      <c r="H171" s="59"/>
      <c r="I171" s="166"/>
      <c r="J171" s="59"/>
      <c r="K171" s="59"/>
      <c r="L171" s="40"/>
    </row>
  </sheetData>
  <sheetProtection sheet="1" autoFilter="0" formatColumns="0" formatRows="0" objects="1" scenarios="1" spinCount="100000" saltValue="k6prqeKmpy7RCc9KvirAA14pcEDGX5p7EaHKInpAsTqp73Om2NAOreOXWUp9JFOCvcU6BKOdTtfcSrO+tWm6qg==" hashValue="inLVv4ykoyr/z9J5h/wN6RcwlvZATIi2ry7AarR1EP+JPd+nR8JOMOYkj05oWU2WP/pWl2dqHR7lzY7+8wMe4w==" algorithmName="SHA-512" password="CC35"/>
  <autoFilter ref="C126:K17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Horak</dc:creator>
  <cp:lastModifiedBy>Jiri Horak</cp:lastModifiedBy>
  <dcterms:created xsi:type="dcterms:W3CDTF">2019-05-24T12:40:05Z</dcterms:created>
  <dcterms:modified xsi:type="dcterms:W3CDTF">2019-05-24T12:40:08Z</dcterms:modified>
</cp:coreProperties>
</file>